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585" activeTab="0"/>
  </bookViews>
  <sheets>
    <sheet name="Teste DISC" sheetId="1" r:id="rId1"/>
    <sheet name="Resultado DISC" sheetId="2" r:id="rId2"/>
    <sheet name="Caracteristicas DISC" sheetId="3" r:id="rId3"/>
    <sheet name="Plano de Ação 1 - CREPE" sheetId="4" r:id="rId4"/>
    <sheet name="Plano de Ação 2 - CREPE" sheetId="5" r:id="rId5"/>
  </sheets>
  <definedNames>
    <definedName name="_xlnm.Print_Area" localSheetId="2">'Caracteristicas DISC'!$B$2:$F$29</definedName>
    <definedName name="_xlnm.Print_Area" localSheetId="3">'Plano de Ação 1 - CREPE'!$A$1:$J$30</definedName>
    <definedName name="_xlnm.Print_Area" localSheetId="4">'Plano de Ação 2 - CREPE'!$A$1:$J$30</definedName>
    <definedName name="_xlnm.Print_Area" localSheetId="1">'Resultado DISC'!$C$1:$AR$42</definedName>
    <definedName name="_xlnm.Print_Area" localSheetId="0">'Teste DISC'!$D$1:$Y$44</definedName>
  </definedNames>
  <calcPr fullCalcOnLoad="1"/>
</workbook>
</file>

<file path=xl/sharedStrings.xml><?xml version="1.0" encoding="utf-8"?>
<sst xmlns="http://schemas.openxmlformats.org/spreadsheetml/2006/main" count="553" uniqueCount="495">
  <si>
    <t>Aventureiro</t>
  </si>
  <si>
    <t>Persuasivo</t>
  </si>
  <si>
    <t>Animado</t>
  </si>
  <si>
    <t>Brincalhão</t>
  </si>
  <si>
    <t>Adaptável</t>
  </si>
  <si>
    <t xml:space="preserve">Sereno </t>
  </si>
  <si>
    <t>Analítico</t>
  </si>
  <si>
    <t>Persistente</t>
  </si>
  <si>
    <t>Energético</t>
  </si>
  <si>
    <t xml:space="preserve">Competitivo </t>
  </si>
  <si>
    <t xml:space="preserve">Sociável </t>
  </si>
  <si>
    <t xml:space="preserve">Convincente </t>
  </si>
  <si>
    <t xml:space="preserve">Submisso </t>
  </si>
  <si>
    <t>Controlado</t>
  </si>
  <si>
    <t>Doador</t>
  </si>
  <si>
    <t>Atencioso</t>
  </si>
  <si>
    <t xml:space="preserve">Habilidoso </t>
  </si>
  <si>
    <t xml:space="preserve">Autossuficiente </t>
  </si>
  <si>
    <t>Estimulante</t>
  </si>
  <si>
    <t>Espirituoso</t>
  </si>
  <si>
    <t xml:space="preserve">Reservado </t>
  </si>
  <si>
    <t xml:space="preserve">Satisfeito </t>
  </si>
  <si>
    <t xml:space="preserve">Respeitoso </t>
  </si>
  <si>
    <t>Sensível</t>
  </si>
  <si>
    <t xml:space="preserve">Positivo </t>
  </si>
  <si>
    <t xml:space="preserve">Seguro </t>
  </si>
  <si>
    <t>Charmoso</t>
  </si>
  <si>
    <t>Espontâneo</t>
  </si>
  <si>
    <t>Paciente</t>
  </si>
  <si>
    <t xml:space="preserve">Tímido </t>
  </si>
  <si>
    <t xml:space="preserve">Planejador </t>
  </si>
  <si>
    <t>Organizado</t>
  </si>
  <si>
    <t xml:space="preserve">Franco </t>
  </si>
  <si>
    <t xml:space="preserve">Vigoroso </t>
  </si>
  <si>
    <t>Otimista</t>
  </si>
  <si>
    <t>Engraçado</t>
  </si>
  <si>
    <t xml:space="preserve">Serviçal </t>
  </si>
  <si>
    <t>Amigável</t>
  </si>
  <si>
    <t>Ordeiro</t>
  </si>
  <si>
    <t xml:space="preserve">Fiel </t>
  </si>
  <si>
    <t xml:space="preserve">Audacioso </t>
  </si>
  <si>
    <t xml:space="preserve">Confiante </t>
  </si>
  <si>
    <t>Encantador</t>
  </si>
  <si>
    <t>Alegre</t>
  </si>
  <si>
    <t xml:space="preserve">Diplomático </t>
  </si>
  <si>
    <t xml:space="preserve">Previsível </t>
  </si>
  <si>
    <t>Minucioso</t>
  </si>
  <si>
    <t>Culto</t>
  </si>
  <si>
    <t xml:space="preserve">Independente </t>
  </si>
  <si>
    <t xml:space="preserve">Decidido </t>
  </si>
  <si>
    <t>Inspirado</t>
  </si>
  <si>
    <t>Demonstrativo</t>
  </si>
  <si>
    <t>Inofensivo</t>
  </si>
  <si>
    <t>Profundo</t>
  </si>
  <si>
    <t>Idealista</t>
  </si>
  <si>
    <t>Irônico</t>
  </si>
  <si>
    <t xml:space="preserve">Ativo </t>
  </si>
  <si>
    <t>Firme</t>
  </si>
  <si>
    <t>Conversador</t>
  </si>
  <si>
    <t xml:space="preserve">Mediador </t>
  </si>
  <si>
    <t xml:space="preserve">Tolerante </t>
  </si>
  <si>
    <t>Musical</t>
  </si>
  <si>
    <t>Pensativo</t>
  </si>
  <si>
    <t xml:space="preserve">Líder </t>
  </si>
  <si>
    <t xml:space="preserve">Chefe </t>
  </si>
  <si>
    <t>Ativo</t>
  </si>
  <si>
    <t>Atraente</t>
  </si>
  <si>
    <t xml:space="preserve">Ouvinte </t>
  </si>
  <si>
    <t xml:space="preserve">Contente </t>
  </si>
  <si>
    <t>Leal</t>
  </si>
  <si>
    <t>Detalhista</t>
  </si>
  <si>
    <t xml:space="preserve">Produtivo </t>
  </si>
  <si>
    <t xml:space="preserve">Valente </t>
  </si>
  <si>
    <t>Popular</t>
  </si>
  <si>
    <t>Vivaz</t>
  </si>
  <si>
    <t xml:space="preserve">Agradável </t>
  </si>
  <si>
    <t xml:space="preserve">Equilibrado </t>
  </si>
  <si>
    <t>Perfeccionista</t>
  </si>
  <si>
    <t>Comportado</t>
  </si>
  <si>
    <t>Autoritário</t>
  </si>
  <si>
    <t xml:space="preserve">Insensível </t>
  </si>
  <si>
    <t xml:space="preserve">Metido </t>
  </si>
  <si>
    <t>Indisciplinado</t>
  </si>
  <si>
    <t>Tranquilo</t>
  </si>
  <si>
    <t xml:space="preserve">Desinteressado </t>
  </si>
  <si>
    <t>Acanhado</t>
  </si>
  <si>
    <t>Rancoroso</t>
  </si>
  <si>
    <t xml:space="preserve">Inflexível </t>
  </si>
  <si>
    <t>Mandão</t>
  </si>
  <si>
    <t>Repetitivo</t>
  </si>
  <si>
    <t>Esquecido</t>
  </si>
  <si>
    <t xml:space="preserve">Relutante </t>
  </si>
  <si>
    <t>Medroso</t>
  </si>
  <si>
    <t>Ressentido</t>
  </si>
  <si>
    <t xml:space="preserve">Complicado </t>
  </si>
  <si>
    <t xml:space="preserve">Impaciente </t>
  </si>
  <si>
    <t xml:space="preserve">Frio </t>
  </si>
  <si>
    <t>Inoportuno</t>
  </si>
  <si>
    <t>Imprevisível</t>
  </si>
  <si>
    <t xml:space="preserve">Indeciso </t>
  </si>
  <si>
    <t>Desligado</t>
  </si>
  <si>
    <t>Inseguro</t>
  </si>
  <si>
    <t>Impopular</t>
  </si>
  <si>
    <t>Cabeçudo</t>
  </si>
  <si>
    <t xml:space="preserve">Orgulhoso </t>
  </si>
  <si>
    <t>Casual</t>
  </si>
  <si>
    <t>Permissivo</t>
  </si>
  <si>
    <t xml:space="preserve">Hesitante </t>
  </si>
  <si>
    <t xml:space="preserve">Simples </t>
  </si>
  <si>
    <t>Insatisfeito</t>
  </si>
  <si>
    <t>Cauteloso</t>
  </si>
  <si>
    <t xml:space="preserve">Discutidor </t>
  </si>
  <si>
    <t>Ousado</t>
  </si>
  <si>
    <t>Esquentado</t>
  </si>
  <si>
    <t>Ingênuo</t>
  </si>
  <si>
    <t xml:space="preserve">Incerto </t>
  </si>
  <si>
    <t xml:space="preserve">Indiferente </t>
  </si>
  <si>
    <t>Alienado</t>
  </si>
  <si>
    <t>Negativo</t>
  </si>
  <si>
    <t xml:space="preserve">Trabalhador </t>
  </si>
  <si>
    <t>Indelicado</t>
  </si>
  <si>
    <t>Egoísta</t>
  </si>
  <si>
    <t xml:space="preserve">Tagarela </t>
  </si>
  <si>
    <t xml:space="preserve">Preocupado </t>
  </si>
  <si>
    <t>Tímido</t>
  </si>
  <si>
    <t>Retraído</t>
  </si>
  <si>
    <t xml:space="preserve">Sensível </t>
  </si>
  <si>
    <t xml:space="preserve">Mandão </t>
  </si>
  <si>
    <t>Intolerante</t>
  </si>
  <si>
    <t>Desorganizado</t>
  </si>
  <si>
    <t>Inconstante</t>
  </si>
  <si>
    <t>Confuso</t>
  </si>
  <si>
    <t xml:space="preserve">Apático </t>
  </si>
  <si>
    <t xml:space="preserve">Deprimido </t>
  </si>
  <si>
    <t>Introvertido</t>
  </si>
  <si>
    <t xml:space="preserve">Manipulador </t>
  </si>
  <si>
    <t xml:space="preserve">Obstinado </t>
  </si>
  <si>
    <t>Desordenado</t>
  </si>
  <si>
    <t>Convencido</t>
  </si>
  <si>
    <t>Resmungão</t>
  </si>
  <si>
    <t xml:space="preserve">Lento </t>
  </si>
  <si>
    <t>Triste</t>
  </si>
  <si>
    <t>Cético</t>
  </si>
  <si>
    <t xml:space="preserve">Tirânico </t>
  </si>
  <si>
    <t xml:space="preserve">Irritável </t>
  </si>
  <si>
    <t>Barulhento</t>
  </si>
  <si>
    <t>Distraído</t>
  </si>
  <si>
    <t>Preguiçoso</t>
  </si>
  <si>
    <t xml:space="preserve">Vagaroso </t>
  </si>
  <si>
    <t xml:space="preserve">Solitário </t>
  </si>
  <si>
    <t>Desconfiado</t>
  </si>
  <si>
    <t xml:space="preserve">Imprudente </t>
  </si>
  <si>
    <t xml:space="preserve">Astuto </t>
  </si>
  <si>
    <t>Agitado</t>
  </si>
  <si>
    <t>Instável</t>
  </si>
  <si>
    <t xml:space="preserve">Acomodado </t>
  </si>
  <si>
    <t>Vingativo</t>
  </si>
  <si>
    <t>Crítico</t>
  </si>
  <si>
    <t>Desavergonhado</t>
  </si>
  <si>
    <t>A</t>
  </si>
  <si>
    <t>B</t>
  </si>
  <si>
    <t>C</t>
  </si>
  <si>
    <t>D</t>
  </si>
  <si>
    <t>Resultado</t>
  </si>
  <si>
    <t>Dominância</t>
  </si>
  <si>
    <t>Estabilidade</t>
  </si>
  <si>
    <t>Conformidade</t>
  </si>
  <si>
    <t>Influência</t>
  </si>
  <si>
    <t>Caracteristica</t>
  </si>
  <si>
    <t>Descrição +</t>
  </si>
  <si>
    <t>Descrição -</t>
  </si>
  <si>
    <t>Palavra de Ordem</t>
  </si>
  <si>
    <t>Você pode ser descrita(o) como uma pessoa egocêntricas, diretas, ousadas, dominadoras, exigentes, enérgicas, determinadas.</t>
  </si>
  <si>
    <t>muito ativa(o) ao lidar com problemas e desafios.</t>
  </si>
  <si>
    <t>Porém podem parecer arrogante porque fala sem pensar e isso cria medo nas pessoas. Como você é multitarefa, pode não dar conta de toda demanda que absorve.</t>
  </si>
  <si>
    <t>Possui problema com delegação e não consegue receber feedback.</t>
  </si>
  <si>
    <t>A palavra de ordem para você é CALMA, vai mais devagar com Pessoas.</t>
  </si>
  <si>
    <t>Exigentes</t>
  </si>
  <si>
    <t>Líderes</t>
  </si>
  <si>
    <t>Pioneiros</t>
  </si>
  <si>
    <t>Energéticos</t>
  </si>
  <si>
    <t>Determinado</t>
  </si>
  <si>
    <t>Competitivos</t>
  </si>
  <si>
    <t>Responsáveis</t>
  </si>
  <si>
    <t>Rápidos</t>
  </si>
  <si>
    <t>Superador</t>
  </si>
  <si>
    <t>Corajoso</t>
  </si>
  <si>
    <t>Vencer desafios</t>
  </si>
  <si>
    <t>Comportamentos Limitantes</t>
  </si>
  <si>
    <t>Cria medo nas pessoas</t>
  </si>
  <si>
    <t>Não ser um bom ouvinte</t>
  </si>
  <si>
    <t>Ser impaciente</t>
  </si>
  <si>
    <t>Ser multitarefa e não dar conta</t>
  </si>
  <si>
    <t>Ser insensível com pessoas</t>
  </si>
  <si>
    <t>Correr muitos riscos</t>
  </si>
  <si>
    <t>Problemas de delegação</t>
  </si>
  <si>
    <t>Não recebe bem feedback</t>
  </si>
  <si>
    <t>CALMA... Vai mais devagar com as pessoas</t>
  </si>
  <si>
    <t>Entusiasmado</t>
  </si>
  <si>
    <t>Político</t>
  </si>
  <si>
    <t>Eloquente</t>
  </si>
  <si>
    <t>Caloroso</t>
  </si>
  <si>
    <t>Iniciativa</t>
  </si>
  <si>
    <t>Confiável</t>
  </si>
  <si>
    <t>Sociável</t>
  </si>
  <si>
    <t>Bom humor</t>
  </si>
  <si>
    <t>Abandonar quando há conflito</t>
  </si>
  <si>
    <t>Demasiadamente otimista</t>
  </si>
  <si>
    <t>Ser indireto na comunicação</t>
  </si>
  <si>
    <t>Falar muito rápido (ruído)</t>
  </si>
  <si>
    <t>Problemas com o tempo</t>
  </si>
  <si>
    <t>Problemas em completar tarefas</t>
  </si>
  <si>
    <t>Ser desorganizado</t>
  </si>
  <si>
    <t>Problemas na comunicação</t>
  </si>
  <si>
    <t>Confiar demais nas pessoas</t>
  </si>
  <si>
    <t>Falar sem pensar</t>
  </si>
  <si>
    <t>Perde o foco com facilidade</t>
  </si>
  <si>
    <t>ACABATIVA... Vai até o fim</t>
  </si>
  <si>
    <t>Parte da equipe</t>
  </si>
  <si>
    <t>Acabador</t>
  </si>
  <si>
    <t>Estável</t>
  </si>
  <si>
    <t>Servidor</t>
  </si>
  <si>
    <t>Planejador</t>
  </si>
  <si>
    <t>Grande ouvinte</t>
  </si>
  <si>
    <t>Calmo</t>
  </si>
  <si>
    <t>Apaziguador</t>
  </si>
  <si>
    <t>Ser lento</t>
  </si>
  <si>
    <t>Fazer uma coisa de cada vez</t>
  </si>
  <si>
    <t>Pouco expansível</t>
  </si>
  <si>
    <t>Não ter muita ambição</t>
  </si>
  <si>
    <t>Falta iniciativa</t>
  </si>
  <si>
    <t>Não gostar de mudanças</t>
  </si>
  <si>
    <t>Correr pouquíssimo risco</t>
  </si>
  <si>
    <t>Ser tolerante demais</t>
  </si>
  <si>
    <t>Guardar rancor</t>
  </si>
  <si>
    <t>Ser possessível</t>
  </si>
  <si>
    <t>VAI... Porque depois que começa vai até o fim</t>
  </si>
  <si>
    <t>Alto padrão de qualidade</t>
  </si>
  <si>
    <t>Cuidadoso</t>
  </si>
  <si>
    <t>Sistemático</t>
  </si>
  <si>
    <t>Pensa objetivamente</t>
  </si>
  <si>
    <t>Preciso</t>
  </si>
  <si>
    <t>Com tato</t>
  </si>
  <si>
    <t>Opinião equilibrada</t>
  </si>
  <si>
    <t>Faz boas perguntas</t>
  </si>
  <si>
    <t>Melhoria contínua</t>
  </si>
  <si>
    <t>Requer dados em demais</t>
  </si>
  <si>
    <t>Correr pouco risco</t>
  </si>
  <si>
    <t>Internalizar sentimentos</t>
  </si>
  <si>
    <t>Ser muito duro consigo</t>
  </si>
  <si>
    <t>Ser muito lento para agir</t>
  </si>
  <si>
    <t>Ser muito crítico</t>
  </si>
  <si>
    <t>Ótimo é inimigo do bom</t>
  </si>
  <si>
    <t>Arrogante quando contrariado</t>
  </si>
  <si>
    <t>Inflexível</t>
  </si>
  <si>
    <t>FLEXIBILIDADE... Pára de buscar 110% de conhecimento e começa logo</t>
  </si>
  <si>
    <t>Comportamentos Positivos</t>
  </si>
  <si>
    <t>Ser arrogante</t>
  </si>
  <si>
    <t>Atividades</t>
  </si>
  <si>
    <t>Eficiente</t>
  </si>
  <si>
    <t>Eficaz</t>
  </si>
  <si>
    <t>Efetivo</t>
  </si>
  <si>
    <t>% Representatividade</t>
  </si>
  <si>
    <t>Data</t>
  </si>
  <si>
    <t>Prazo Restante</t>
  </si>
  <si>
    <t>Hora</t>
  </si>
  <si>
    <t>#</t>
  </si>
  <si>
    <t>Teste Pareto</t>
  </si>
  <si>
    <t>Ação</t>
  </si>
  <si>
    <t>PLANO DE AÇÃO</t>
  </si>
  <si>
    <t>Redefina o Ponto Final (Objetivo) &gt;&gt;</t>
  </si>
  <si>
    <t>O que você quer melhorar?  &gt;&gt;</t>
  </si>
  <si>
    <t>uma pessoa que gosta de influenciar os outros através da conversa e atividades.</t>
  </si>
  <si>
    <t>Você pode ser descrita(o) como uma pessoa entusiasta, persuasiva, convincente, amistosa, comunicativa, confiante e otimista.</t>
  </si>
  <si>
    <t>Porém você pode abandonar quanto têm um conflito, ser demasiadamente otimista e ser indireto na comunicação, já que fala muito.</t>
  </si>
  <si>
    <t>Possui problema com administração do tempo, não completa tarefas e é desorganizada(o). Confia demais nas pessoas e isso pode te trazer problemas.</t>
  </si>
  <si>
    <t>A palavra de ordem para você é ACABATIVA. Termina aquilo que começou, vai até o fim!</t>
  </si>
  <si>
    <t>Você pode ser descrita(o) como uma pessoa paciente, confiável, calma, leal, persistente, gentil e previsível.</t>
  </si>
  <si>
    <t>Porém você pode ser lenta(o) pois faz uma coisa de cada vez.  É pouco expansível e não tem muita ambição.</t>
  </si>
  <si>
    <t>Possui falta de iniciativa e, por não gostar de mudanças, corre pouco risco. Além disso, você guarda rancor e pode ser possessível.</t>
  </si>
  <si>
    <t>A palavra de ordem para você é VAI. Porque depois que você começa, vai até o fim.</t>
  </si>
  <si>
    <t>apreciador(a) de um ritmo constante, de segurança e não  gosta de mudança súbita.</t>
  </si>
  <si>
    <t>adepta(o) à aderir regras, regulamentos e estrutura. Gosta de fazer com qualidade e certo na primeira vez.</t>
  </si>
  <si>
    <t>Você pode ser descrita(o) como uma pessoa disciplinada, cautelosa, sistemática, precisa, analítica, perfeccionista e lógica.</t>
  </si>
  <si>
    <t>Porém pode requerer dados demais, ser muito lenta(o) ao agir e corre pouco risco. Por querer muita qualidade, é duro consigo mesma(o) e internaliza sentimentos.</t>
  </si>
  <si>
    <t>Você é uma pessoa muito crítica e inflexível e isso faz com que seja muito dura(o) consigo mesma(o) e internalize sentimentos.</t>
  </si>
  <si>
    <t>A palavra de ordem para você é FLEXIBILIDADE. Pára de buscar os 110% de conhecimento e começa logo!</t>
  </si>
  <si>
    <t>Resultado do Teste DISC</t>
  </si>
  <si>
    <t>Características Comportamentais</t>
  </si>
  <si>
    <t>uma coluna de cada vez, um grupo por vez</t>
  </si>
  <si>
    <t>Grupo 2</t>
  </si>
  <si>
    <t>Grupo 1</t>
  </si>
  <si>
    <t>Grupo 5</t>
  </si>
  <si>
    <t>Grupo 4</t>
  </si>
  <si>
    <t>Grupo 3</t>
  </si>
  <si>
    <t>Dominânte</t>
  </si>
  <si>
    <t>Influênciador</t>
  </si>
  <si>
    <t>Executor / Dominância</t>
  </si>
  <si>
    <t>Comunicador / Influência</t>
  </si>
  <si>
    <t>Planejador / Estabilidade</t>
  </si>
  <si>
    <t>Analista / Conformidade</t>
  </si>
  <si>
    <t>Como você pode reconhece-los:</t>
  </si>
  <si>
    <t>O que eles esperam dos outros:</t>
  </si>
  <si>
    <t>Como eles falam:</t>
  </si>
  <si>
    <t>O que eles fazem:</t>
  </si>
  <si>
    <t>Eles esperam que os outros sejam diretos, francos e abertos para sua necessidade por resultados</t>
  </si>
  <si>
    <t>&gt; Perguntando "O Que?"</t>
  </si>
  <si>
    <t>&gt; Foco nas tarefas e resultados</t>
  </si>
  <si>
    <t>&gt; Mandar vs. Pedir</t>
  </si>
  <si>
    <t>&gt; Impacientes</t>
  </si>
  <si>
    <t>Você deve se  esforçar para:</t>
  </si>
  <si>
    <t>Esteja  pronto para:</t>
  </si>
  <si>
    <t>&gt; Falam mais do que escutam</t>
  </si>
  <si>
    <t>&gt; Diretos, Fortes, Enérgicos</t>
  </si>
  <si>
    <t>&gt; Falar brevemente/Ir direto ao ponto</t>
  </si>
  <si>
    <t>&gt; Abordagem brusca e exigente</t>
  </si>
  <si>
    <t>&gt; Vão direto ao ponto</t>
  </si>
  <si>
    <t>&gt; Dispostos a causar problemas</t>
  </si>
  <si>
    <t>&gt; Respeitar seu gosto por autonomia</t>
  </si>
  <si>
    <t>&gt; Falta de empatia</t>
  </si>
  <si>
    <t>&gt; Podem ser agressivos ou rudes</t>
  </si>
  <si>
    <t>&gt; Conscientes do tempo e prazos</t>
  </si>
  <si>
    <t>&gt; Ser claro com as regras/expectativas</t>
  </si>
  <si>
    <t>&gt; Falta de sensibilidade</t>
  </si>
  <si>
    <t>&gt; Falam depressa</t>
  </si>
  <si>
    <t>&gt; Olho no Olho</t>
  </si>
  <si>
    <t>&gt; Deixar que eles tomem a frente</t>
  </si>
  <si>
    <t>&gt; Pouca interação social</t>
  </si>
  <si>
    <t>&gt; Tom autoritário de controle</t>
  </si>
  <si>
    <t>&gt; Enfatizam sua própria conquistas</t>
  </si>
  <si>
    <t>&gt; Mostrar sua competência</t>
  </si>
  <si>
    <t>&gt; Usam acrônimos e frases curtas</t>
  </si>
  <si>
    <t>&gt; Confiam em seus Instintos</t>
  </si>
  <si>
    <t>&gt; Se manter no foco</t>
  </si>
  <si>
    <t>&gt; Iniciam com suas opiniões</t>
  </si>
  <si>
    <t>&gt; Inconformados</t>
  </si>
  <si>
    <t>&gt; Mostrar independência</t>
  </si>
  <si>
    <t>Você pode ajuda-los a  aprender:</t>
  </si>
  <si>
    <t>Eles podem querer de você ou da sua   empresa:</t>
  </si>
  <si>
    <t>&gt; A se identificar com os outros</t>
  </si>
  <si>
    <t>&gt; A encontrarem um ritmo ideal</t>
  </si>
  <si>
    <t>&gt; Poder e autoridade</t>
  </si>
  <si>
    <t>&gt; Resultados</t>
  </si>
  <si>
    <t>&gt; Empatia com os outros</t>
  </si>
  <si>
    <t>&gt; A relaxar</t>
  </si>
  <si>
    <t>&gt; Uma promoção</t>
  </si>
  <si>
    <t>&gt; Saber os limites mínimos</t>
  </si>
  <si>
    <t>&gt; A pensar com mais calma</t>
  </si>
  <si>
    <t>&gt; A ser mais acessível</t>
  </si>
  <si>
    <t>&gt; Prestígio</t>
  </si>
  <si>
    <t>&gt; Ser poupado de detalhes</t>
  </si>
  <si>
    <t>&gt; A ouvir mais e melhor</t>
  </si>
  <si>
    <t>&gt; A elogiar os outros</t>
  </si>
  <si>
    <t>&gt; Maiores desafios</t>
  </si>
  <si>
    <t>&gt; Respostas diretas</t>
  </si>
  <si>
    <t>&gt; Postura e gestos mais suaves</t>
  </si>
  <si>
    <t>&gt; A fazer mais perguntas</t>
  </si>
  <si>
    <t>&gt; Autoridade para fazer mudanças</t>
  </si>
  <si>
    <t>&gt; Flexibilidade</t>
  </si>
  <si>
    <t>Executor (E)  - Dominância Alta (D)</t>
  </si>
  <si>
    <t>Como Gerenciar o Alto Executor - D</t>
  </si>
  <si>
    <t>Eles esperam que os outros sejam amistosos, emocionalmente abertos/honestos e que reconheçam sua contribuição</t>
  </si>
  <si>
    <t>&gt; Perguntando "Quem?"</t>
  </si>
  <si>
    <t>&gt; São animados</t>
  </si>
  <si>
    <t>&gt; Dizer vs. Pedir</t>
  </si>
  <si>
    <t>&gt; Muitas expressões faciais</t>
  </si>
  <si>
    <t>&gt; Falam bastante</t>
  </si>
  <si>
    <t>&gt; São espontâneos</t>
  </si>
  <si>
    <t>&gt; Ser informal</t>
  </si>
  <si>
    <t>&gt; Tentativas de persuadir/influenciar</t>
  </si>
  <si>
    <t>&gt; Fazem rodeios e falam lateralmente</t>
  </si>
  <si>
    <t>&gt; Riem alto</t>
  </si>
  <si>
    <t>&gt; Relaxar e ser sociável</t>
  </si>
  <si>
    <t>&gt; Necessidade de ser o centro das atenções</t>
  </si>
  <si>
    <t>&gt; Utilizam estórias, metáforas e piadas</t>
  </si>
  <si>
    <t>&gt; Se vestem com estilo</t>
  </si>
  <si>
    <t>&gt; Deixar que saibam como se sente</t>
  </si>
  <si>
    <t>&gt; Falam mais rápido</t>
  </si>
  <si>
    <t>&gt; Se distraem com facilidade</t>
  </si>
  <si>
    <t>&gt; Manter a conversa leve</t>
  </si>
  <si>
    <t>&gt; Superestimar a si e aos outros</t>
  </si>
  <si>
    <t>&gt; Expressam seus sentimentos</t>
  </si>
  <si>
    <t>&gt; Calorosos</t>
  </si>
  <si>
    <t>&gt; Fornecer detalhes POR ESCRITO</t>
  </si>
  <si>
    <t>&gt; Ideias mirabolantes e exageros</t>
  </si>
  <si>
    <t>&gt; Compartilham emoções pessoais</t>
  </si>
  <si>
    <t>&gt; Podem se aproximar bastante do espaço pessoal dos outros</t>
  </si>
  <si>
    <t>&gt; Reconhece-los em público</t>
  </si>
  <si>
    <t>&gt; Vulnerabilidade à rejeição</t>
  </si>
  <si>
    <t>&gt; Exageram</t>
  </si>
  <si>
    <t>&gt; Utilizar bom humor</t>
  </si>
  <si>
    <t>Como Gerenciar Seus Alto I</t>
  </si>
  <si>
    <t>&gt; Mais controle de tempo e prazos</t>
  </si>
  <si>
    <t>&gt; Organização</t>
  </si>
  <si>
    <t>&gt; Popularidade</t>
  </si>
  <si>
    <t>&gt; Relacionamento amigável</t>
  </si>
  <si>
    <t>&gt; Objetividade</t>
  </si>
  <si>
    <t>&gt; Sendo de urgência</t>
  </si>
  <si>
    <t>&gt; Recompensas visíveis</t>
  </si>
  <si>
    <t>&gt; Dar ênfase em resultados claros</t>
  </si>
  <si>
    <t>&gt; Análise de dados</t>
  </si>
  <si>
    <t>&gt; Reconhecimento em público</t>
  </si>
  <si>
    <t>&gt; Aprovação e amizade</t>
  </si>
  <si>
    <t>Eles gostam quando os outros são mais relaxados, agradáveis, cooperativos e dispostos a demostrar gratidão</t>
  </si>
  <si>
    <t>&gt; Falam pouco</t>
  </si>
  <si>
    <t>&gt; Tem fotos de pessoas queridas</t>
  </si>
  <si>
    <t>&gt; Perguntando "Como?"</t>
  </si>
  <si>
    <t>&gt; Consultam aos outros</t>
  </si>
  <si>
    <t>&gt; Pedir vs. Dizer</t>
  </si>
  <si>
    <t>&gt; Espaço de trabalho aconchegante e funcional</t>
  </si>
  <si>
    <t>&gt; Ser calmo e sistemático</t>
  </si>
  <si>
    <t>&gt; Aproximação amistosa</t>
  </si>
  <si>
    <t>&gt; Escutam mais do que falam</t>
  </si>
  <si>
    <t>&gt; Providenciar um ambiente seguro</t>
  </si>
  <si>
    <t>&gt; Resistencia a mudanças</t>
  </si>
  <si>
    <t>&gt; De forma mais lenta e constante</t>
  </si>
  <si>
    <t>&gt; Caminham de forma mais calma</t>
  </si>
  <si>
    <t>&gt; Comunicar mudanças com antecedência</t>
  </si>
  <si>
    <t>&gt; Dificuldade em encontrar prioridades</t>
  </si>
  <si>
    <t>&gt; Reservados quanto às suas opiniões</t>
  </si>
  <si>
    <t>&gt; Pacientes, tolerantes</t>
  </si>
  <si>
    <t>&gt; Dificuldade com prazos</t>
  </si>
  <si>
    <t>&gt; Volume mais baixo</t>
  </si>
  <si>
    <t>&gt; Orientados a serviços e prestativos</t>
  </si>
  <si>
    <t>&gt; Dar valor de forma sincera</t>
  </si>
  <si>
    <t>&gt; Tom de gentileza na voz</t>
  </si>
  <si>
    <t>&gt; Se encabulam quando reconhecidos</t>
  </si>
  <si>
    <t>&gt; Demostrar como são importantes</t>
  </si>
  <si>
    <t>&gt; Utilizam o primeiro nome</t>
  </si>
  <si>
    <t>&gt; Se vestem mais casualmente</t>
  </si>
  <si>
    <t>&gt; Deixar que mudem aos poucos</t>
  </si>
  <si>
    <t>&gt; Abertura a mudanças</t>
  </si>
  <si>
    <t>&gt; A serem mais práticos</t>
  </si>
  <si>
    <t>&gt; Manter as coisas como estão</t>
  </si>
  <si>
    <t>&gt; Segurança</t>
  </si>
  <si>
    <t>&gt; Autoafirmação</t>
  </si>
  <si>
    <t>&gt; Habilidades de apresentação eficaz</t>
  </si>
  <si>
    <t>&gt; Elogios em privativo</t>
  </si>
  <si>
    <t>&gt; Tempo para se adequar a mudanças</t>
  </si>
  <si>
    <t>&gt; Como fazer que seus esforços sejam reconhecidos</t>
  </si>
  <si>
    <t>&gt; A acreditar que merecem e que o sucesso vale a pena</t>
  </si>
  <si>
    <t>&gt; Relações calmas e alegres</t>
  </si>
  <si>
    <t>&gt; Consenso e Escuta</t>
  </si>
  <si>
    <t>&gt; Procedimentos padronizados</t>
  </si>
  <si>
    <t>&gt; Sinceridade</t>
  </si>
  <si>
    <t>Eles querem que os outros minimizem a socialização e tragam detalhes; eles valorizam a precisão e a atenção aos detalhes</t>
  </si>
  <si>
    <t>&gt; Perguntam "Por que?"</t>
  </si>
  <si>
    <t>&gt; Foco em tarefas e processos</t>
  </si>
  <si>
    <t>&gt; Ordenados</t>
  </si>
  <si>
    <t>&gt; Escutam mais que falam</t>
  </si>
  <si>
    <t>&gt; Meticulosos</t>
  </si>
  <si>
    <t>&gt; Prover explicações claras e prazos</t>
  </si>
  <si>
    <t>&gt; Desconforto com ambiguidades</t>
  </si>
  <si>
    <t>&gt; Sem muitas reações</t>
  </si>
  <si>
    <t>&gt; Precisos e exatos</t>
  </si>
  <si>
    <t>&gt; Demonstrar confiança</t>
  </si>
  <si>
    <t>&gt; Resistencia a informações vagas</t>
  </si>
  <si>
    <t>&gt; Falam pausadamente</t>
  </si>
  <si>
    <t>&gt; Área de trabalho "limpa" e organizada</t>
  </si>
  <si>
    <t>&gt; Demonstrar lealdade</t>
  </si>
  <si>
    <t>&gt; Desejo de conferir novamente</t>
  </si>
  <si>
    <t>&gt; Falam com volumes mais baixos</t>
  </si>
  <si>
    <t>&gt; Ser discreto e reservado</t>
  </si>
  <si>
    <t>&gt; Pouca necessidade de estar com outras pessoas</t>
  </si>
  <si>
    <t>&gt; Preferem falar a escrever</t>
  </si>
  <si>
    <t>&gt; Difícil de serem "lidos"</t>
  </si>
  <si>
    <t>&gt; Honrar os procedimentos e fontes</t>
  </si>
  <si>
    <t>&gt; Vão ao ponto mas gostam de falar</t>
  </si>
  <si>
    <t>&gt; Diplomáticos</t>
  </si>
  <si>
    <t>&gt; Ser preciso e focado</t>
  </si>
  <si>
    <t>&gt; Discurso detalhado e preciso</t>
  </si>
  <si>
    <t>&gt; Querem estar certos</t>
  </si>
  <si>
    <t>&gt; Dar valor a altos padrões</t>
  </si>
  <si>
    <t>&gt; Tolerância com conflitos</t>
  </si>
  <si>
    <t>&gt; A aceitar as ideias dos outros</t>
  </si>
  <si>
    <t>&gt; Expectativas claras</t>
  </si>
  <si>
    <t>&gt; Nada de mudanças bruscas</t>
  </si>
  <si>
    <t>&gt; A pedir ajuda</t>
  </si>
  <si>
    <t>&gt; Tolerância a ambiguidades</t>
  </si>
  <si>
    <t>&gt; Exposição limitada</t>
  </si>
  <si>
    <t>&gt; Autonomia</t>
  </si>
  <si>
    <t>&gt; Habilidades de trabalho em equipe</t>
  </si>
  <si>
    <t>&gt; Aceitação dos próprios limites</t>
  </si>
  <si>
    <t>&gt; Ambiente formal</t>
  </si>
  <si>
    <t>&gt; Chance de mostrar "expertise"</t>
  </si>
  <si>
    <t>&gt; Fontes de referência e verificação</t>
  </si>
  <si>
    <t>&gt; Atenção aos seus objetivos</t>
  </si>
  <si>
    <t>Planejador (P)  - Estabilidade Alta (S)</t>
  </si>
  <si>
    <t>Como Gerenciar o Alto Planejador S</t>
  </si>
  <si>
    <t xml:space="preserve">Analista (A)  - Conformidade Alta ( C ) </t>
  </si>
  <si>
    <t>Como Gerenciar o Analista Alto C</t>
  </si>
  <si>
    <t>Comunicador ( C ) - Influência Alta (I)</t>
  </si>
  <si>
    <t>TetraCoach 360º - Coaching Comportamental 360º - www.tetracoach.com.br</t>
  </si>
  <si>
    <t>Preencha abaixo como você é, o que mais te identifica,</t>
  </si>
  <si>
    <t>TetraCoach 360º - Coaching Comportamental 360º - www.tetracoach.com.br - Formação &amp; Mentoria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</si>
</sst>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/yy\ h:mm;@"/>
    <numFmt numFmtId="173" formatCode="h:m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&quot;Ativar&quot;;&quot;Ativar&quot;;&quot;Desativar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9"/>
      <name val="Calibri"/>
      <family val="2"/>
    </font>
    <font>
      <b/>
      <sz val="8.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4"/>
      <color indexed="9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36"/>
      <color indexed="9"/>
      <name val="Calibri"/>
      <family val="2"/>
    </font>
    <font>
      <b/>
      <sz val="26"/>
      <color indexed="9"/>
      <name val="Calibri"/>
      <family val="2"/>
    </font>
    <font>
      <b/>
      <sz val="18"/>
      <color indexed="9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b/>
      <sz val="16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51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8"/>
      <color theme="0"/>
      <name val="Calibri"/>
      <family val="2"/>
    </font>
    <font>
      <b/>
      <sz val="8.5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  <font>
      <sz val="14"/>
      <color theme="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36"/>
      <color theme="0"/>
      <name val="Calibri"/>
      <family val="2"/>
    </font>
    <font>
      <b/>
      <sz val="26"/>
      <color theme="0"/>
      <name val="Calibri"/>
      <family val="2"/>
    </font>
    <font>
      <b/>
      <sz val="18"/>
      <color theme="0"/>
      <name val="Calibri"/>
      <family val="2"/>
    </font>
    <font>
      <b/>
      <sz val="16"/>
      <color rgb="FFFFFFFF"/>
      <name val="Arial"/>
      <family val="2"/>
    </font>
    <font>
      <b/>
      <sz val="14"/>
      <color rgb="FFFF0000"/>
      <name val="Arial"/>
      <family val="2"/>
    </font>
    <font>
      <b/>
      <sz val="16"/>
      <color rgb="FFFFC000"/>
      <name val="Arial"/>
      <family val="2"/>
    </font>
    <font>
      <b/>
      <sz val="16"/>
      <color theme="1"/>
      <name val="Arial"/>
      <family val="2"/>
    </font>
    <font>
      <b/>
      <sz val="7"/>
      <color theme="1"/>
      <name val="Arial"/>
      <family val="2"/>
    </font>
    <font>
      <b/>
      <sz val="14"/>
      <color rgb="FF00AF50"/>
      <name val="Arial"/>
      <family val="2"/>
    </font>
    <font>
      <b/>
      <sz val="18"/>
      <color rgb="FFFFFFFF"/>
      <name val="Arial"/>
      <family val="2"/>
    </font>
    <font>
      <b/>
      <sz val="14"/>
      <color rgb="FF006FC0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AF50"/>
        <bgColor indexed="64"/>
      </patternFill>
    </fill>
    <fill>
      <patternFill patternType="solid">
        <fgColor rgb="FF006FC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DADCDD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DADCDD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DADCDD"/>
      </bottom>
    </border>
    <border>
      <left style="medium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DADCDD"/>
      </top>
      <bottom>
        <color indexed="63"/>
      </bottom>
    </border>
    <border>
      <left style="medium">
        <color rgb="FF000000"/>
      </left>
      <right style="thick">
        <color rgb="FF000000"/>
      </right>
      <top style="medium">
        <color rgb="FFDADCDD"/>
      </top>
      <bottom>
        <color indexed="63"/>
      </bottom>
    </border>
    <border>
      <left style="medium">
        <color rgb="FF000000"/>
      </left>
      <right style="thick">
        <color rgb="FF000000"/>
      </right>
      <top>
        <color indexed="63"/>
      </top>
      <bottom style="medium">
        <color rgb="FFDADCDD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64" fillId="33" borderId="0" xfId="0" applyFont="1" applyFill="1" applyBorder="1" applyAlignment="1">
      <alignment vertical="center" wrapText="1"/>
    </xf>
    <xf numFmtId="0" fontId="64" fillId="33" borderId="0" xfId="0" applyFont="1" applyFill="1" applyAlignment="1">
      <alignment vertical="center"/>
    </xf>
    <xf numFmtId="0" fontId="65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67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9" fontId="0" fillId="33" borderId="0" xfId="49" applyFont="1" applyFill="1" applyAlignment="1" applyProtection="1">
      <alignment horizontal="center" vertical="center"/>
      <protection hidden="1"/>
    </xf>
    <xf numFmtId="3" fontId="0" fillId="33" borderId="0" xfId="0" applyNumberFormat="1" applyFill="1" applyAlignment="1" applyProtection="1">
      <alignment horizontal="center" vertical="center"/>
      <protection hidden="1"/>
    </xf>
    <xf numFmtId="14" fontId="0" fillId="33" borderId="0" xfId="0" applyNumberFormat="1" applyFill="1" applyAlignment="1" applyProtection="1">
      <alignment horizontal="center" vertical="center"/>
      <protection hidden="1"/>
    </xf>
    <xf numFmtId="172" fontId="0" fillId="33" borderId="0" xfId="0" applyNumberFormat="1" applyFill="1" applyAlignment="1" applyProtection="1">
      <alignment horizontal="center" vertical="center"/>
      <protection hidden="1"/>
    </xf>
    <xf numFmtId="172" fontId="0" fillId="33" borderId="0" xfId="0" applyNumberFormat="1" applyFill="1" applyAlignment="1" applyProtection="1">
      <alignment vertical="center"/>
      <protection hidden="1"/>
    </xf>
    <xf numFmtId="0" fontId="48" fillId="33" borderId="0" xfId="0" applyFont="1" applyFill="1" applyAlignment="1" applyProtection="1">
      <alignment vertical="center"/>
      <protection hidden="1"/>
    </xf>
    <xf numFmtId="0" fontId="48" fillId="33" borderId="0" xfId="0" applyFont="1" applyFill="1" applyAlignment="1" applyProtection="1">
      <alignment horizontal="center" vertical="center"/>
      <protection hidden="1"/>
    </xf>
    <xf numFmtId="9" fontId="48" fillId="33" borderId="0" xfId="49" applyFont="1" applyFill="1" applyAlignment="1" applyProtection="1">
      <alignment vertical="center"/>
      <protection hidden="1"/>
    </xf>
    <xf numFmtId="0" fontId="68" fillId="34" borderId="11" xfId="0" applyFont="1" applyFill="1" applyBorder="1" applyAlignment="1" applyProtection="1">
      <alignment horizontal="center" vertical="center"/>
      <protection hidden="1"/>
    </xf>
    <xf numFmtId="0" fontId="68" fillId="34" borderId="12" xfId="0" applyFont="1" applyFill="1" applyBorder="1" applyAlignment="1" applyProtection="1">
      <alignment horizontal="center" vertical="center"/>
      <protection hidden="1"/>
    </xf>
    <xf numFmtId="172" fontId="68" fillId="34" borderId="12" xfId="0" applyNumberFormat="1" applyFont="1" applyFill="1" applyBorder="1" applyAlignment="1" applyProtection="1">
      <alignment horizontal="center" vertical="center"/>
      <protection hidden="1"/>
    </xf>
    <xf numFmtId="0" fontId="68" fillId="34" borderId="13" xfId="0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172" fontId="0" fillId="35" borderId="13" xfId="0" applyNumberFormat="1" applyFill="1" applyBorder="1" applyAlignment="1" applyProtection="1">
      <alignment horizontal="left" vertical="center"/>
      <protection hidden="1"/>
    </xf>
    <xf numFmtId="3" fontId="0" fillId="35" borderId="12" xfId="0" applyNumberFormat="1" applyFill="1" applyBorder="1" applyAlignment="1" applyProtection="1">
      <alignment horizontal="center" vertical="center"/>
      <protection hidden="1"/>
    </xf>
    <xf numFmtId="9" fontId="0" fillId="35" borderId="12" xfId="49" applyFont="1" applyFill="1" applyBorder="1" applyAlignment="1" applyProtection="1">
      <alignment horizontal="center" vertical="center"/>
      <protection hidden="1"/>
    </xf>
    <xf numFmtId="0" fontId="0" fillId="36" borderId="12" xfId="0" applyFill="1" applyBorder="1" applyAlignment="1" applyProtection="1">
      <alignment horizontal="left" vertical="center" shrinkToFit="1"/>
      <protection locked="0"/>
    </xf>
    <xf numFmtId="3" fontId="0" fillId="36" borderId="12" xfId="0" applyNumberForma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 applyProtection="1">
      <alignment horizontal="left" vertical="center" shrinkToFit="1"/>
      <protection locked="0"/>
    </xf>
    <xf numFmtId="14" fontId="0" fillId="36" borderId="12" xfId="0" applyNumberFormat="1" applyFill="1" applyBorder="1" applyAlignment="1" applyProtection="1">
      <alignment horizontal="center" vertical="center"/>
      <protection locked="0"/>
    </xf>
    <xf numFmtId="173" fontId="0" fillId="36" borderId="12" xfId="0" applyNumberForma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vertical="center"/>
      <protection hidden="1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172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48" fillId="37" borderId="0" xfId="0" applyFont="1" applyFill="1" applyAlignment="1">
      <alignment vertical="center"/>
    </xf>
    <xf numFmtId="0" fontId="48" fillId="37" borderId="0" xfId="0" applyFont="1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69" fillId="37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70" fillId="0" borderId="17" xfId="0" applyFont="1" applyBorder="1" applyAlignment="1">
      <alignment vertical="top" wrapText="1"/>
    </xf>
    <xf numFmtId="0" fontId="70" fillId="0" borderId="18" xfId="0" applyFont="1" applyBorder="1" applyAlignment="1">
      <alignment vertical="top" wrapText="1"/>
    </xf>
    <xf numFmtId="0" fontId="71" fillId="0" borderId="19" xfId="0" applyFont="1" applyBorder="1" applyAlignment="1">
      <alignment vertical="top" wrapText="1"/>
    </xf>
    <xf numFmtId="0" fontId="71" fillId="0" borderId="20" xfId="0" applyFont="1" applyBorder="1" applyAlignment="1">
      <alignment vertical="top" wrapText="1"/>
    </xf>
    <xf numFmtId="0" fontId="70" fillId="0" borderId="21" xfId="0" applyFont="1" applyBorder="1" applyAlignment="1">
      <alignment vertical="top" wrapText="1"/>
    </xf>
    <xf numFmtId="0" fontId="71" fillId="0" borderId="22" xfId="0" applyFont="1" applyBorder="1" applyAlignment="1">
      <alignment vertical="top" wrapText="1"/>
    </xf>
    <xf numFmtId="0" fontId="72" fillId="0" borderId="22" xfId="0" applyFont="1" applyBorder="1" applyAlignment="1">
      <alignment vertical="top" wrapText="1"/>
    </xf>
    <xf numFmtId="0" fontId="71" fillId="0" borderId="17" xfId="0" applyFont="1" applyBorder="1" applyAlignment="1">
      <alignment vertical="top" wrapText="1"/>
    </xf>
    <xf numFmtId="0" fontId="71" fillId="0" borderId="18" xfId="0" applyFont="1" applyBorder="1" applyAlignment="1">
      <alignment vertical="top" wrapText="1"/>
    </xf>
    <xf numFmtId="0" fontId="72" fillId="0" borderId="21" xfId="0" applyFont="1" applyBorder="1" applyAlignment="1">
      <alignment vertical="top" wrapText="1"/>
    </xf>
    <xf numFmtId="0" fontId="71" fillId="0" borderId="23" xfId="0" applyFont="1" applyBorder="1" applyAlignment="1">
      <alignment vertical="top" wrapText="1"/>
    </xf>
    <xf numFmtId="0" fontId="71" fillId="0" borderId="24" xfId="0" applyFont="1" applyBorder="1" applyAlignment="1">
      <alignment vertical="top" wrapText="1"/>
    </xf>
    <xf numFmtId="0" fontId="71" fillId="0" borderId="25" xfId="0" applyFont="1" applyBorder="1" applyAlignment="1">
      <alignment vertical="top" wrapText="1"/>
    </xf>
    <xf numFmtId="0" fontId="73" fillId="0" borderId="17" xfId="0" applyFont="1" applyBorder="1" applyAlignment="1">
      <alignment vertical="top" wrapText="1"/>
    </xf>
    <xf numFmtId="0" fontId="73" fillId="0" borderId="18" xfId="0" applyFont="1" applyBorder="1" applyAlignment="1">
      <alignment vertical="top" wrapText="1"/>
    </xf>
    <xf numFmtId="0" fontId="72" fillId="0" borderId="19" xfId="0" applyFont="1" applyBorder="1" applyAlignment="1">
      <alignment vertical="top" wrapText="1"/>
    </xf>
    <xf numFmtId="0" fontId="72" fillId="0" borderId="20" xfId="0" applyFont="1" applyBorder="1" applyAlignment="1">
      <alignment vertical="top" wrapText="1"/>
    </xf>
    <xf numFmtId="0" fontId="73" fillId="0" borderId="21" xfId="0" applyFont="1" applyBorder="1" applyAlignment="1">
      <alignment vertical="top" wrapText="1"/>
    </xf>
    <xf numFmtId="0" fontId="72" fillId="0" borderId="17" xfId="0" applyFont="1" applyBorder="1" applyAlignment="1">
      <alignment vertical="top" wrapText="1"/>
    </xf>
    <xf numFmtId="0" fontId="72" fillId="0" borderId="18" xfId="0" applyFont="1" applyBorder="1" applyAlignment="1">
      <alignment vertical="top" wrapText="1"/>
    </xf>
    <xf numFmtId="0" fontId="72" fillId="0" borderId="25" xfId="0" applyFont="1" applyBorder="1" applyAlignment="1">
      <alignment vertical="top" wrapText="1"/>
    </xf>
    <xf numFmtId="0" fontId="64" fillId="0" borderId="25" xfId="0" applyFont="1" applyBorder="1" applyAlignment="1">
      <alignment vertical="top" wrapText="1"/>
    </xf>
    <xf numFmtId="0" fontId="72" fillId="0" borderId="24" xfId="0" applyFont="1" applyBorder="1" applyAlignment="1">
      <alignment vertical="top" wrapText="1"/>
    </xf>
    <xf numFmtId="0" fontId="72" fillId="0" borderId="23" xfId="0" applyFont="1" applyBorder="1" applyAlignment="1">
      <alignment vertical="top" wrapText="1"/>
    </xf>
    <xf numFmtId="0" fontId="74" fillId="38" borderId="10" xfId="0" applyFont="1" applyFill="1" applyBorder="1" applyAlignment="1">
      <alignment vertical="center"/>
    </xf>
    <xf numFmtId="0" fontId="67" fillId="39" borderId="10" xfId="0" applyFont="1" applyFill="1" applyBorder="1" applyAlignment="1">
      <alignment vertical="center"/>
    </xf>
    <xf numFmtId="0" fontId="31" fillId="40" borderId="10" xfId="0" applyFont="1" applyFill="1" applyBorder="1" applyAlignment="1">
      <alignment vertical="center"/>
    </xf>
    <xf numFmtId="0" fontId="67" fillId="41" borderId="10" xfId="0" applyFont="1" applyFill="1" applyBorder="1" applyAlignment="1">
      <alignment vertical="center"/>
    </xf>
    <xf numFmtId="0" fontId="63" fillId="11" borderId="10" xfId="0" applyFont="1" applyFill="1" applyBorder="1" applyAlignment="1">
      <alignment horizontal="left" vertical="center"/>
    </xf>
    <xf numFmtId="0" fontId="48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0" fillId="41" borderId="10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48" fillId="42" borderId="0" xfId="0" applyFont="1" applyFill="1" applyAlignment="1">
      <alignment vertical="center"/>
    </xf>
    <xf numFmtId="0" fontId="75" fillId="37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9" borderId="10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76" fillId="7" borderId="10" xfId="0" applyFont="1" applyFill="1" applyBorder="1" applyAlignment="1">
      <alignment vertical="center"/>
    </xf>
    <xf numFmtId="0" fontId="77" fillId="10" borderId="10" xfId="0" applyFont="1" applyFill="1" applyBorder="1" applyAlignment="1">
      <alignment vertical="center"/>
    </xf>
    <xf numFmtId="0" fontId="77" fillId="6" borderId="10" xfId="0" applyFont="1" applyFill="1" applyBorder="1" applyAlignment="1">
      <alignment vertical="center"/>
    </xf>
    <xf numFmtId="0" fontId="48" fillId="33" borderId="0" xfId="0" applyFont="1" applyFill="1" applyBorder="1" applyAlignment="1" applyProtection="1">
      <alignment horizontal="center" vertical="center"/>
      <protection hidden="1" locked="0"/>
    </xf>
    <xf numFmtId="0" fontId="48" fillId="33" borderId="15" xfId="0" applyFont="1" applyFill="1" applyBorder="1" applyAlignment="1" applyProtection="1">
      <alignment horizontal="center" vertical="center"/>
      <protection hidden="1" locked="0"/>
    </xf>
    <xf numFmtId="0" fontId="69" fillId="37" borderId="0" xfId="0" applyFont="1" applyFill="1" applyAlignment="1">
      <alignment horizontal="center" vertical="center"/>
    </xf>
    <xf numFmtId="0" fontId="78" fillId="43" borderId="0" xfId="0" applyFont="1" applyFill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63" fillId="11" borderId="10" xfId="0" applyFont="1" applyFill="1" applyBorder="1" applyAlignment="1">
      <alignment horizontal="left" vertical="center"/>
    </xf>
    <xf numFmtId="0" fontId="63" fillId="11" borderId="10" xfId="0" applyFont="1" applyFill="1" applyBorder="1" applyAlignment="1">
      <alignment horizontal="center" vertical="center"/>
    </xf>
    <xf numFmtId="0" fontId="80" fillId="40" borderId="0" xfId="0" applyFont="1" applyFill="1" applyAlignment="1">
      <alignment horizontal="center" vertical="center"/>
    </xf>
    <xf numFmtId="0" fontId="81" fillId="38" borderId="26" xfId="0" applyFont="1" applyFill="1" applyBorder="1" applyAlignment="1">
      <alignment horizontal="center" vertical="top" wrapText="1"/>
    </xf>
    <xf numFmtId="0" fontId="81" fillId="38" borderId="27" xfId="0" applyFont="1" applyFill="1" applyBorder="1" applyAlignment="1">
      <alignment horizontal="center" vertical="top" wrapText="1"/>
    </xf>
    <xf numFmtId="0" fontId="81" fillId="38" borderId="28" xfId="0" applyFont="1" applyFill="1" applyBorder="1" applyAlignment="1">
      <alignment horizontal="center" vertical="top" wrapText="1"/>
    </xf>
    <xf numFmtId="0" fontId="73" fillId="0" borderId="26" xfId="0" applyFont="1" applyBorder="1" applyAlignment="1">
      <alignment vertical="top" wrapText="1"/>
    </xf>
    <xf numFmtId="0" fontId="73" fillId="0" borderId="29" xfId="0" applyFont="1" applyBorder="1" applyAlignment="1">
      <alignment vertical="top" wrapText="1"/>
    </xf>
    <xf numFmtId="0" fontId="73" fillId="0" borderId="28" xfId="0" applyFont="1" applyBorder="1" applyAlignment="1">
      <alignment vertical="top" wrapText="1"/>
    </xf>
    <xf numFmtId="0" fontId="73" fillId="0" borderId="30" xfId="0" applyFont="1" applyBorder="1" applyAlignment="1">
      <alignment vertical="top" wrapText="1"/>
    </xf>
    <xf numFmtId="0" fontId="73" fillId="0" borderId="31" xfId="0" applyFont="1" applyBorder="1" applyAlignment="1">
      <alignment vertical="top" wrapText="1"/>
    </xf>
    <xf numFmtId="0" fontId="73" fillId="0" borderId="32" xfId="0" applyFont="1" applyBorder="1" applyAlignment="1">
      <alignment vertical="top" wrapText="1"/>
    </xf>
    <xf numFmtId="0" fontId="73" fillId="0" borderId="21" xfId="0" applyFont="1" applyBorder="1" applyAlignment="1">
      <alignment vertical="top" wrapText="1"/>
    </xf>
    <xf numFmtId="0" fontId="82" fillId="0" borderId="26" xfId="0" applyFont="1" applyBorder="1" applyAlignment="1">
      <alignment horizontal="center" vertical="top" wrapText="1"/>
    </xf>
    <xf numFmtId="0" fontId="82" fillId="0" borderId="27" xfId="0" applyFont="1" applyBorder="1" applyAlignment="1">
      <alignment horizontal="center" vertical="top" wrapText="1"/>
    </xf>
    <xf numFmtId="0" fontId="82" fillId="0" borderId="28" xfId="0" applyFont="1" applyBorder="1" applyAlignment="1">
      <alignment horizontal="center" vertical="top" wrapText="1"/>
    </xf>
    <xf numFmtId="0" fontId="72" fillId="0" borderId="33" xfId="0" applyFont="1" applyBorder="1" applyAlignment="1">
      <alignment vertical="top" wrapText="1"/>
    </xf>
    <xf numFmtId="0" fontId="72" fillId="0" borderId="19" xfId="0" applyFont="1" applyBorder="1" applyAlignment="1">
      <alignment vertical="top" wrapText="1"/>
    </xf>
    <xf numFmtId="0" fontId="83" fillId="0" borderId="26" xfId="0" applyFont="1" applyBorder="1" applyAlignment="1">
      <alignment horizontal="center" vertical="top" wrapText="1"/>
    </xf>
    <xf numFmtId="0" fontId="83" fillId="0" borderId="27" xfId="0" applyFont="1" applyBorder="1" applyAlignment="1">
      <alignment horizontal="center" vertical="top" wrapText="1"/>
    </xf>
    <xf numFmtId="0" fontId="83" fillId="0" borderId="28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top" wrapText="1"/>
    </xf>
    <xf numFmtId="0" fontId="70" fillId="0" borderId="29" xfId="0" applyFont="1" applyBorder="1" applyAlignment="1">
      <alignment vertical="top" wrapText="1"/>
    </xf>
    <xf numFmtId="0" fontId="70" fillId="0" borderId="28" xfId="0" applyFont="1" applyBorder="1" applyAlignment="1">
      <alignment vertical="top" wrapText="1"/>
    </xf>
    <xf numFmtId="0" fontId="81" fillId="44" borderId="26" xfId="0" applyFont="1" applyFill="1" applyBorder="1" applyAlignment="1">
      <alignment horizontal="center" vertical="top" wrapText="1"/>
    </xf>
    <xf numFmtId="0" fontId="81" fillId="44" borderId="27" xfId="0" applyFont="1" applyFill="1" applyBorder="1" applyAlignment="1">
      <alignment horizontal="center" vertical="top" wrapText="1"/>
    </xf>
    <xf numFmtId="0" fontId="81" fillId="44" borderId="28" xfId="0" applyFont="1" applyFill="1" applyBorder="1" applyAlignment="1">
      <alignment horizontal="center" vertical="top" wrapText="1"/>
    </xf>
    <xf numFmtId="0" fontId="84" fillId="39" borderId="26" xfId="0" applyFont="1" applyFill="1" applyBorder="1" applyAlignment="1">
      <alignment horizontal="center" vertical="top" wrapText="1"/>
    </xf>
    <xf numFmtId="0" fontId="84" fillId="39" borderId="27" xfId="0" applyFont="1" applyFill="1" applyBorder="1" applyAlignment="1">
      <alignment horizontal="center" vertical="top" wrapText="1"/>
    </xf>
    <xf numFmtId="0" fontId="84" fillId="39" borderId="28" xfId="0" applyFont="1" applyFill="1" applyBorder="1" applyAlignment="1">
      <alignment horizontal="center" vertical="top" wrapText="1"/>
    </xf>
    <xf numFmtId="0" fontId="85" fillId="0" borderId="30" xfId="0" applyFont="1" applyBorder="1" applyAlignment="1">
      <alignment vertical="top" wrapText="1"/>
    </xf>
    <xf numFmtId="0" fontId="85" fillId="0" borderId="31" xfId="0" applyFont="1" applyBorder="1" applyAlignment="1">
      <alignment vertical="top" wrapText="1"/>
    </xf>
    <xf numFmtId="0" fontId="85" fillId="0" borderId="32" xfId="0" applyFont="1" applyBorder="1" applyAlignment="1">
      <alignment vertical="top" wrapText="1"/>
    </xf>
    <xf numFmtId="0" fontId="85" fillId="0" borderId="21" xfId="0" applyFont="1" applyBorder="1" applyAlignment="1">
      <alignment vertical="top" wrapText="1"/>
    </xf>
    <xf numFmtId="0" fontId="71" fillId="0" borderId="34" xfId="0" applyFont="1" applyBorder="1" applyAlignment="1">
      <alignment vertical="top" wrapText="1"/>
    </xf>
    <xf numFmtId="0" fontId="71" fillId="0" borderId="35" xfId="0" applyFont="1" applyBorder="1" applyAlignment="1">
      <alignment vertical="top" wrapText="1"/>
    </xf>
    <xf numFmtId="0" fontId="71" fillId="0" borderId="33" xfId="0" applyFont="1" applyBorder="1" applyAlignment="1">
      <alignment vertical="top" wrapText="1"/>
    </xf>
    <xf numFmtId="0" fontId="71" fillId="0" borderId="17" xfId="0" applyFont="1" applyBorder="1" applyAlignment="1">
      <alignment vertical="top" wrapText="1"/>
    </xf>
    <xf numFmtId="0" fontId="86" fillId="0" borderId="26" xfId="0" applyFont="1" applyBorder="1" applyAlignment="1">
      <alignment horizontal="center" vertical="top" wrapText="1"/>
    </xf>
    <xf numFmtId="0" fontId="86" fillId="0" borderId="27" xfId="0" applyFont="1" applyBorder="1" applyAlignment="1">
      <alignment horizontal="center" vertical="top" wrapText="1"/>
    </xf>
    <xf numFmtId="0" fontId="86" fillId="0" borderId="28" xfId="0" applyFont="1" applyBorder="1" applyAlignment="1">
      <alignment horizontal="center" vertical="top" wrapText="1"/>
    </xf>
    <xf numFmtId="0" fontId="72" fillId="0" borderId="23" xfId="0" applyFont="1" applyBorder="1" applyAlignment="1">
      <alignment vertical="top" wrapText="1"/>
    </xf>
    <xf numFmtId="0" fontId="87" fillId="45" borderId="26" xfId="0" applyFont="1" applyFill="1" applyBorder="1" applyAlignment="1">
      <alignment horizontal="center" vertical="top" wrapText="1"/>
    </xf>
    <xf numFmtId="0" fontId="87" fillId="45" borderId="27" xfId="0" applyFont="1" applyFill="1" applyBorder="1" applyAlignment="1">
      <alignment horizontal="center" vertical="top" wrapText="1"/>
    </xf>
    <xf numFmtId="0" fontId="87" fillId="45" borderId="28" xfId="0" applyFont="1" applyFill="1" applyBorder="1" applyAlignment="1">
      <alignment horizontal="center" vertical="top" wrapText="1"/>
    </xf>
    <xf numFmtId="0" fontId="72" fillId="0" borderId="34" xfId="0" applyFont="1" applyBorder="1" applyAlignment="1">
      <alignment vertical="top" wrapText="1"/>
    </xf>
    <xf numFmtId="0" fontId="72" fillId="0" borderId="35" xfId="0" applyFont="1" applyBorder="1" applyAlignment="1">
      <alignment vertical="top" wrapText="1"/>
    </xf>
    <xf numFmtId="0" fontId="88" fillId="0" borderId="26" xfId="0" applyFont="1" applyBorder="1" applyAlignment="1">
      <alignment horizontal="center" vertical="top" wrapText="1"/>
    </xf>
    <xf numFmtId="0" fontId="88" fillId="0" borderId="27" xfId="0" applyFont="1" applyBorder="1" applyAlignment="1">
      <alignment horizontal="center" vertical="top" wrapText="1"/>
    </xf>
    <xf numFmtId="0" fontId="88" fillId="0" borderId="28" xfId="0" applyFont="1" applyBorder="1" applyAlignment="1">
      <alignment horizontal="center" vertical="top" wrapText="1"/>
    </xf>
    <xf numFmtId="0" fontId="89" fillId="34" borderId="11" xfId="0" applyFont="1" applyFill="1" applyBorder="1" applyAlignment="1" applyProtection="1">
      <alignment horizontal="center" vertical="center"/>
      <protection hidden="1"/>
    </xf>
    <xf numFmtId="0" fontId="89" fillId="34" borderId="12" xfId="0" applyFont="1" applyFill="1" applyBorder="1" applyAlignment="1" applyProtection="1">
      <alignment horizontal="center" vertical="center"/>
      <protection hidden="1"/>
    </xf>
    <xf numFmtId="0" fontId="89" fillId="34" borderId="13" xfId="0" applyFont="1" applyFill="1" applyBorder="1" applyAlignment="1" applyProtection="1">
      <alignment horizontal="center" vertical="center"/>
      <protection hidden="1"/>
    </xf>
    <xf numFmtId="0" fontId="89" fillId="33" borderId="36" xfId="0" applyFont="1" applyFill="1" applyBorder="1" applyAlignment="1" applyProtection="1">
      <alignment horizontal="right" vertical="center"/>
      <protection hidden="1"/>
    </xf>
    <xf numFmtId="0" fontId="90" fillId="36" borderId="10" xfId="0" applyFont="1" applyFill="1" applyBorder="1" applyAlignment="1" applyProtection="1">
      <alignment horizontal="left" vertical="center"/>
      <protection locked="0"/>
    </xf>
    <xf numFmtId="0" fontId="89" fillId="33" borderId="37" xfId="0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75">
    <dxf>
      <fill>
        <patternFill>
          <bgColor theme="4" tint="0.7999799847602844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C0000"/>
        </patternFill>
      </fill>
    </dxf>
    <dxf>
      <fill>
        <patternFill>
          <bgColor theme="6"/>
        </patternFill>
      </fill>
    </dxf>
    <dxf>
      <font>
        <strike/>
        <color theme="0" tint="-0.149959996342659"/>
      </font>
      <fill>
        <patternFill>
          <bgColor theme="0"/>
        </patternFill>
      </fill>
    </dxf>
    <dxf>
      <fill>
        <patternFill>
          <bgColor theme="4" tint="0.7999799847602844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CC0000"/>
        </patternFill>
      </fill>
    </dxf>
    <dxf>
      <fill>
        <patternFill>
          <bgColor theme="6"/>
        </patternFill>
      </fill>
    </dxf>
    <dxf>
      <font>
        <strike/>
        <color theme="0" tint="-0.149959996342659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3"/>
      </font>
      <fill>
        <patternFill>
          <bgColor theme="3"/>
        </patternFill>
      </fill>
    </dxf>
    <dxf>
      <font>
        <b/>
        <i val="0"/>
        <name val="Cambria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0"/>
      </font>
      <fill>
        <patternFill>
          <bgColor rgb="FF00B050"/>
        </patternFill>
      </fill>
    </dxf>
    <dxf>
      <font>
        <b/>
        <i val="0"/>
        <name val="Cambria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0"/>
      </font>
      <fill>
        <patternFill>
          <bgColor rgb="FF00B050"/>
        </patternFill>
      </fill>
    </dxf>
    <dxf>
      <font>
        <b/>
        <i val="0"/>
        <name val="Cambria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0"/>
      </font>
      <fill>
        <patternFill>
          <bgColor rgb="FF00B050"/>
        </patternFill>
      </fill>
    </dxf>
    <dxf>
      <font>
        <b/>
        <i val="0"/>
        <name val="Cambria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name val="Cambria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3"/>
      </font>
      <fill>
        <patternFill>
          <bgColor theme="3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strike/>
        <color theme="0" tint="-0.149959996342659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225"/>
          <c:y val="0.09775"/>
          <c:w val="0.3265"/>
          <c:h val="0.79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 DISC'!$B$6:$B$9</c:f>
              <c:strCache/>
            </c:strRef>
          </c:cat>
          <c:val>
            <c:numRef>
              <c:f>'Resultado DISC'!$AR$6:$AR$9</c:f>
              <c:numCache/>
            </c:numRef>
          </c:val>
        </c:ser>
        <c:axId val="32322020"/>
        <c:axId val="22462725"/>
      </c:radarChart>
      <c:catAx>
        <c:axId val="323220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2725"/>
        <c:crosses val="autoZero"/>
        <c:auto val="0"/>
        <c:lblOffset val="100"/>
        <c:tickLblSkip val="1"/>
        <c:noMultiLvlLbl val="0"/>
      </c:catAx>
      <c:valAx>
        <c:axId val="22462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22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8</xdr:row>
      <xdr:rowOff>161925</xdr:rowOff>
    </xdr:from>
    <xdr:to>
      <xdr:col>39</xdr:col>
      <xdr:colOff>247650</xdr:colOff>
      <xdr:row>27</xdr:row>
      <xdr:rowOff>190500</xdr:rowOff>
    </xdr:to>
    <xdr:graphicFrame>
      <xdr:nvGraphicFramePr>
        <xdr:cNvPr id="1" name="Gráfico 3"/>
        <xdr:cNvGraphicFramePr/>
      </xdr:nvGraphicFramePr>
      <xdr:xfrm>
        <a:off x="457200" y="1790700"/>
        <a:ext cx="8763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1200150</xdr:colOff>
      <xdr:row>1</xdr:row>
      <xdr:rowOff>238125</xdr:rowOff>
    </xdr:to>
    <xdr:pic>
      <xdr:nvPicPr>
        <xdr:cNvPr id="1" name="Imagem 1" descr="Logo PDK Consulto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400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1190625</xdr:colOff>
      <xdr:row>1</xdr:row>
      <xdr:rowOff>238125</xdr:rowOff>
    </xdr:to>
    <xdr:pic>
      <xdr:nvPicPr>
        <xdr:cNvPr id="1" name="Imagem 1" descr="Logo PDK Consulto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00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pageSetUpPr fitToPage="1"/>
  </sheetPr>
  <dimension ref="A1:AB44"/>
  <sheetViews>
    <sheetView showGridLines="0" showRowColHeaders="0" tabSelected="1" zoomScalePageLayoutView="0" workbookViewId="0" topLeftCell="A1">
      <pane ySplit="4" topLeftCell="A5" activePane="bottomLeft" state="frozen"/>
      <selection pane="topLeft" activeCell="A1" sqref="A1"/>
      <selection pane="bottomLeft" activeCell="O6" sqref="O6"/>
    </sheetView>
  </sheetViews>
  <sheetFormatPr defaultColWidth="9.140625" defaultRowHeight="20.25" customHeight="1"/>
  <cols>
    <col min="1" max="1" width="9.140625" style="6" customWidth="1"/>
    <col min="2" max="2" width="2.00390625" style="39" bestFit="1" customWidth="1"/>
    <col min="3" max="3" width="2.00390625" style="38" customWidth="1"/>
    <col min="4" max="4" width="6.7109375" style="6" customWidth="1"/>
    <col min="5" max="5" width="18.7109375" style="6" customWidth="1"/>
    <col min="6" max="6" width="2.8515625" style="7" customWidth="1"/>
    <col min="7" max="7" width="5.28125" style="39" customWidth="1"/>
    <col min="8" max="8" width="2.00390625" style="37" customWidth="1"/>
    <col min="9" max="9" width="6.57421875" style="6" customWidth="1"/>
    <col min="10" max="10" width="18.7109375" style="6" customWidth="1"/>
    <col min="11" max="11" width="2.8515625" style="6" customWidth="1"/>
    <col min="12" max="12" width="5.28125" style="39" customWidth="1"/>
    <col min="13" max="13" width="2.00390625" style="38" customWidth="1"/>
    <col min="14" max="14" width="6.57421875" style="6" customWidth="1"/>
    <col min="15" max="15" width="18.7109375" style="6" customWidth="1"/>
    <col min="16" max="16" width="2.8515625" style="6" customWidth="1"/>
    <col min="17" max="17" width="5.28125" style="39" customWidth="1"/>
    <col min="18" max="18" width="2.00390625" style="38" customWidth="1"/>
    <col min="19" max="19" width="6.57421875" style="6" customWidth="1"/>
    <col min="20" max="20" width="18.7109375" style="6" customWidth="1"/>
    <col min="21" max="21" width="2.8515625" style="6" customWidth="1"/>
    <col min="22" max="22" width="5.28125" style="39" customWidth="1"/>
    <col min="23" max="23" width="2.00390625" style="38" customWidth="1"/>
    <col min="24" max="24" width="6.57421875" style="6" customWidth="1"/>
    <col min="25" max="25" width="18.7109375" style="6" customWidth="1"/>
    <col min="26" max="26" width="4.28125" style="6" customWidth="1"/>
    <col min="27" max="16384" width="9.140625" style="6" customWidth="1"/>
  </cols>
  <sheetData>
    <row r="1" spans="1:28" s="46" customFormat="1" ht="46.5">
      <c r="A1" s="90"/>
      <c r="C1" s="47"/>
      <c r="D1" s="101" t="s">
        <v>493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AA1" s="90"/>
      <c r="AB1" s="90"/>
    </row>
    <row r="2" spans="1:28" s="46" customFormat="1" ht="46.5">
      <c r="A2" s="90"/>
      <c r="C2" s="47"/>
      <c r="D2" s="101" t="s">
        <v>289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AA2" s="90"/>
      <c r="AB2" s="90"/>
    </row>
    <row r="3" spans="1:28" s="46" customFormat="1" ht="22.5" customHeight="1">
      <c r="A3" s="90"/>
      <c r="C3" s="47"/>
      <c r="J3" s="91" t="s">
        <v>492</v>
      </c>
      <c r="AA3" s="90"/>
      <c r="AB3" s="90"/>
    </row>
    <row r="4" spans="1:28" s="46" customFormat="1" ht="20.25" customHeight="1">
      <c r="A4" s="90"/>
      <c r="C4" s="100" t="s">
        <v>291</v>
      </c>
      <c r="D4" s="100"/>
      <c r="E4" s="100"/>
      <c r="F4" s="100"/>
      <c r="G4" s="49"/>
      <c r="H4" s="100" t="s">
        <v>290</v>
      </c>
      <c r="I4" s="100"/>
      <c r="J4" s="100"/>
      <c r="K4" s="100"/>
      <c r="L4" s="49"/>
      <c r="M4" s="100" t="s">
        <v>294</v>
      </c>
      <c r="N4" s="100"/>
      <c r="O4" s="100"/>
      <c r="P4" s="100"/>
      <c r="Q4" s="49"/>
      <c r="R4" s="100" t="s">
        <v>293</v>
      </c>
      <c r="S4" s="100"/>
      <c r="T4" s="100"/>
      <c r="U4" s="100"/>
      <c r="V4" s="49"/>
      <c r="W4" s="100" t="s">
        <v>292</v>
      </c>
      <c r="X4" s="100"/>
      <c r="Y4" s="100"/>
      <c r="Z4" s="100"/>
      <c r="AA4" s="90"/>
      <c r="AB4" s="90"/>
    </row>
    <row r="5" spans="3:23" ht="20.25" customHeight="1">
      <c r="C5" s="39">
        <f>IF(AND(C6="",C11="",C16="",C21="",C26="",C31="",C36="",C41=""),1,IF(OR(C6="",C11="",C16="",C21="",C26="",C31="",C36="",C41=""),2,3))</f>
        <v>3</v>
      </c>
      <c r="H5" s="21">
        <f>IF(AND(H6="",H11="",H16="",H21="",H26="",H31="",H36="",H41=""),1,IF(OR(H6="",H11="",H16="",H21="",H26="",H31="",H36="",H41=""),2,3))</f>
        <v>3</v>
      </c>
      <c r="M5" s="39">
        <f>IF(AND(M6="",M11="",M16="",M21="",M26="",M31="",M36="",M41=""),1,IF(OR(M6="",M11="",M16="",M21="",M26="",M31="",M36="",M41=""),2,3))</f>
        <v>3</v>
      </c>
      <c r="R5" s="39">
        <f>IF(AND(R6="",R11="",R16="",R21="",R26="",R31="",R36="",R41=""),1,IF(OR(R6="",R11="",R16="",R21="",R26="",R31="",R36="",R41=""),2,3))</f>
        <v>3</v>
      </c>
      <c r="W5" s="39">
        <f>IF(AND(W6="",W11="",W16="",W21="",W26="",W31="",W36="",W41=""),1,IF(OR(W6="",W11="",W16="",W21="",W26="",W31="",W36="",W41=""),2,3))</f>
        <v>3</v>
      </c>
    </row>
    <row r="6" spans="2:25" ht="20.25" customHeight="1">
      <c r="B6" s="39">
        <v>1</v>
      </c>
      <c r="C6" s="99">
        <v>1</v>
      </c>
      <c r="D6" s="4"/>
      <c r="E6" s="5" t="s">
        <v>0</v>
      </c>
      <c r="F6" s="2"/>
      <c r="G6" s="39">
        <v>1</v>
      </c>
      <c r="H6" s="99">
        <v>2</v>
      </c>
      <c r="I6" s="4"/>
      <c r="J6" s="5" t="s">
        <v>32</v>
      </c>
      <c r="L6" s="39">
        <v>1</v>
      </c>
      <c r="M6" s="98">
        <v>3</v>
      </c>
      <c r="N6" s="4"/>
      <c r="O6" s="5" t="s">
        <v>63</v>
      </c>
      <c r="Q6" s="39">
        <v>1</v>
      </c>
      <c r="R6" s="98">
        <v>1</v>
      </c>
      <c r="S6" s="4"/>
      <c r="T6" s="5" t="s">
        <v>95</v>
      </c>
      <c r="V6" s="39">
        <v>1</v>
      </c>
      <c r="W6" s="98">
        <v>2</v>
      </c>
      <c r="X6" s="4"/>
      <c r="Y6" s="5" t="s">
        <v>127</v>
      </c>
    </row>
    <row r="7" spans="2:25" ht="20.25" customHeight="1">
      <c r="B7" s="39">
        <v>2</v>
      </c>
      <c r="C7" s="99"/>
      <c r="D7" s="4"/>
      <c r="E7" s="5" t="s">
        <v>2</v>
      </c>
      <c r="F7" s="2"/>
      <c r="G7" s="39">
        <v>2</v>
      </c>
      <c r="H7" s="99"/>
      <c r="I7" s="4"/>
      <c r="J7" s="5" t="s">
        <v>34</v>
      </c>
      <c r="L7" s="39">
        <v>2</v>
      </c>
      <c r="M7" s="98"/>
      <c r="N7" s="4"/>
      <c r="O7" s="5" t="s">
        <v>65</v>
      </c>
      <c r="Q7" s="39">
        <v>2</v>
      </c>
      <c r="R7" s="98"/>
      <c r="S7" s="4"/>
      <c r="T7" s="5" t="s">
        <v>97</v>
      </c>
      <c r="V7" s="39">
        <v>2</v>
      </c>
      <c r="W7" s="98"/>
      <c r="X7" s="4"/>
      <c r="Y7" s="5" t="s">
        <v>129</v>
      </c>
    </row>
    <row r="8" spans="2:25" ht="20.25" customHeight="1">
      <c r="B8" s="39">
        <v>3</v>
      </c>
      <c r="C8" s="99"/>
      <c r="D8" s="4"/>
      <c r="E8" s="5" t="s">
        <v>4</v>
      </c>
      <c r="F8" s="2"/>
      <c r="G8" s="39">
        <v>3</v>
      </c>
      <c r="H8" s="99"/>
      <c r="I8" s="4"/>
      <c r="J8" s="5" t="s">
        <v>36</v>
      </c>
      <c r="L8" s="39">
        <v>3</v>
      </c>
      <c r="M8" s="98"/>
      <c r="N8" s="4"/>
      <c r="O8" s="5" t="s">
        <v>67</v>
      </c>
      <c r="Q8" s="39">
        <v>3</v>
      </c>
      <c r="R8" s="98"/>
      <c r="S8" s="4"/>
      <c r="T8" s="5" t="s">
        <v>99</v>
      </c>
      <c r="V8" s="39">
        <v>3</v>
      </c>
      <c r="W8" s="98"/>
      <c r="X8" s="4"/>
      <c r="Y8" s="5" t="s">
        <v>131</v>
      </c>
    </row>
    <row r="9" spans="2:25" ht="20.25" customHeight="1">
      <c r="B9" s="39">
        <v>4</v>
      </c>
      <c r="C9" s="99"/>
      <c r="D9" s="4"/>
      <c r="E9" s="5" t="s">
        <v>6</v>
      </c>
      <c r="F9" s="2"/>
      <c r="G9" s="39">
        <v>4</v>
      </c>
      <c r="H9" s="99"/>
      <c r="I9" s="4"/>
      <c r="J9" s="5" t="s">
        <v>38</v>
      </c>
      <c r="L9" s="39">
        <v>4</v>
      </c>
      <c r="M9" s="98"/>
      <c r="N9" s="4"/>
      <c r="O9" s="5" t="s">
        <v>69</v>
      </c>
      <c r="Q9" s="39">
        <v>4</v>
      </c>
      <c r="R9" s="98"/>
      <c r="S9" s="4"/>
      <c r="T9" s="5" t="s">
        <v>101</v>
      </c>
      <c r="V9" s="39">
        <v>4</v>
      </c>
      <c r="W9" s="98"/>
      <c r="X9" s="4"/>
      <c r="Y9" s="5" t="s">
        <v>133</v>
      </c>
    </row>
    <row r="10" spans="4:24" ht="20.25" customHeight="1">
      <c r="D10" s="3"/>
      <c r="I10" s="3"/>
      <c r="N10" s="3"/>
      <c r="S10" s="3"/>
      <c r="X10" s="3"/>
    </row>
    <row r="11" spans="2:25" ht="20.25" customHeight="1">
      <c r="B11" s="39">
        <v>1</v>
      </c>
      <c r="C11" s="98">
        <v>1</v>
      </c>
      <c r="D11" s="4"/>
      <c r="E11" s="5" t="s">
        <v>8</v>
      </c>
      <c r="F11" s="2"/>
      <c r="G11" s="39">
        <v>1</v>
      </c>
      <c r="H11" s="98">
        <v>1</v>
      </c>
      <c r="I11" s="4"/>
      <c r="J11" s="5" t="s">
        <v>40</v>
      </c>
      <c r="L11" s="39">
        <v>1</v>
      </c>
      <c r="M11" s="98">
        <v>3</v>
      </c>
      <c r="N11" s="4"/>
      <c r="O11" s="5" t="s">
        <v>71</v>
      </c>
      <c r="Q11" s="39">
        <v>1</v>
      </c>
      <c r="R11" s="98">
        <v>1</v>
      </c>
      <c r="S11" s="4"/>
      <c r="T11" s="5" t="s">
        <v>103</v>
      </c>
      <c r="V11" s="39">
        <v>1</v>
      </c>
      <c r="W11" s="98">
        <v>1</v>
      </c>
      <c r="X11" s="4"/>
      <c r="Y11" s="5" t="s">
        <v>135</v>
      </c>
    </row>
    <row r="12" spans="2:25" ht="20.25" customHeight="1">
      <c r="B12" s="39">
        <v>2</v>
      </c>
      <c r="C12" s="98"/>
      <c r="D12" s="4"/>
      <c r="E12" s="5" t="s">
        <v>10</v>
      </c>
      <c r="F12" s="2"/>
      <c r="G12" s="39">
        <v>2</v>
      </c>
      <c r="H12" s="98"/>
      <c r="I12" s="4"/>
      <c r="J12" s="5" t="s">
        <v>42</v>
      </c>
      <c r="L12" s="39">
        <v>2</v>
      </c>
      <c r="M12" s="98"/>
      <c r="N12" s="4"/>
      <c r="O12" s="5" t="s">
        <v>73</v>
      </c>
      <c r="Q12" s="39">
        <v>2</v>
      </c>
      <c r="R12" s="98"/>
      <c r="S12" s="4"/>
      <c r="T12" s="5" t="s">
        <v>105</v>
      </c>
      <c r="V12" s="39">
        <v>2</v>
      </c>
      <c r="W12" s="98"/>
      <c r="X12" s="4"/>
      <c r="Y12" s="5" t="s">
        <v>137</v>
      </c>
    </row>
    <row r="13" spans="2:25" ht="20.25" customHeight="1">
      <c r="B13" s="39">
        <v>3</v>
      </c>
      <c r="C13" s="98"/>
      <c r="D13" s="4"/>
      <c r="E13" s="5" t="s">
        <v>12</v>
      </c>
      <c r="F13" s="2"/>
      <c r="G13" s="39">
        <v>3</v>
      </c>
      <c r="H13" s="98"/>
      <c r="I13" s="4"/>
      <c r="J13" s="5" t="s">
        <v>44</v>
      </c>
      <c r="L13" s="39">
        <v>3</v>
      </c>
      <c r="M13" s="98"/>
      <c r="N13" s="4"/>
      <c r="O13" s="5" t="s">
        <v>75</v>
      </c>
      <c r="Q13" s="39">
        <v>3</v>
      </c>
      <c r="R13" s="98"/>
      <c r="S13" s="4"/>
      <c r="T13" s="5" t="s">
        <v>107</v>
      </c>
      <c r="V13" s="39">
        <v>3</v>
      </c>
      <c r="W13" s="98"/>
      <c r="X13" s="4"/>
      <c r="Y13" s="5" t="s">
        <v>139</v>
      </c>
    </row>
    <row r="14" spans="2:25" ht="20.25" customHeight="1">
      <c r="B14" s="39">
        <v>4</v>
      </c>
      <c r="C14" s="98"/>
      <c r="D14" s="4"/>
      <c r="E14" s="5" t="s">
        <v>14</v>
      </c>
      <c r="F14" s="2"/>
      <c r="G14" s="39">
        <v>4</v>
      </c>
      <c r="H14" s="98"/>
      <c r="I14" s="4"/>
      <c r="J14" s="5" t="s">
        <v>46</v>
      </c>
      <c r="L14" s="39">
        <v>4</v>
      </c>
      <c r="M14" s="98"/>
      <c r="N14" s="4"/>
      <c r="O14" s="5" t="s">
        <v>77</v>
      </c>
      <c r="Q14" s="39">
        <v>4</v>
      </c>
      <c r="R14" s="98"/>
      <c r="S14" s="4"/>
      <c r="T14" s="5" t="s">
        <v>109</v>
      </c>
      <c r="V14" s="39">
        <v>4</v>
      </c>
      <c r="W14" s="98"/>
      <c r="X14" s="4"/>
      <c r="Y14" s="5" t="s">
        <v>141</v>
      </c>
    </row>
    <row r="15" spans="4:24" ht="20.25" customHeight="1">
      <c r="D15" s="3"/>
      <c r="I15" s="3"/>
      <c r="N15" s="3"/>
      <c r="S15" s="3"/>
      <c r="X15" s="3"/>
    </row>
    <row r="16" spans="2:25" ht="20.25" customHeight="1">
      <c r="B16" s="39">
        <v>1</v>
      </c>
      <c r="C16" s="98">
        <v>2</v>
      </c>
      <c r="D16" s="4"/>
      <c r="E16" s="5" t="s">
        <v>16</v>
      </c>
      <c r="F16" s="2"/>
      <c r="G16" s="39">
        <v>1</v>
      </c>
      <c r="H16" s="98">
        <v>1</v>
      </c>
      <c r="I16" s="4"/>
      <c r="J16" s="5" t="s">
        <v>48</v>
      </c>
      <c r="L16" s="39">
        <v>1</v>
      </c>
      <c r="M16" s="98">
        <v>3</v>
      </c>
      <c r="N16" s="4"/>
      <c r="O16" s="5" t="s">
        <v>79</v>
      </c>
      <c r="Q16" s="39">
        <v>1</v>
      </c>
      <c r="R16" s="98">
        <v>1</v>
      </c>
      <c r="S16" s="4"/>
      <c r="T16" s="5" t="s">
        <v>111</v>
      </c>
      <c r="V16" s="39">
        <v>1</v>
      </c>
      <c r="W16" s="98">
        <v>2</v>
      </c>
      <c r="X16" s="4"/>
      <c r="Y16" s="5" t="s">
        <v>143</v>
      </c>
    </row>
    <row r="17" spans="2:25" ht="20.25" customHeight="1">
      <c r="B17" s="39">
        <v>2</v>
      </c>
      <c r="C17" s="98"/>
      <c r="D17" s="4"/>
      <c r="E17" s="5" t="s">
        <v>18</v>
      </c>
      <c r="F17" s="2"/>
      <c r="G17" s="39">
        <v>2</v>
      </c>
      <c r="H17" s="98"/>
      <c r="I17" s="4"/>
      <c r="J17" s="5" t="s">
        <v>50</v>
      </c>
      <c r="L17" s="39">
        <v>2</v>
      </c>
      <c r="M17" s="98"/>
      <c r="N17" s="4"/>
      <c r="O17" s="5" t="s">
        <v>81</v>
      </c>
      <c r="Q17" s="39">
        <v>2</v>
      </c>
      <c r="R17" s="98"/>
      <c r="S17" s="4"/>
      <c r="T17" s="5" t="s">
        <v>113</v>
      </c>
      <c r="V17" s="39">
        <v>2</v>
      </c>
      <c r="W17" s="98"/>
      <c r="X17" s="4"/>
      <c r="Y17" s="5" t="s">
        <v>145</v>
      </c>
    </row>
    <row r="18" spans="2:25" ht="20.25" customHeight="1">
      <c r="B18" s="39">
        <v>3</v>
      </c>
      <c r="C18" s="98"/>
      <c r="D18" s="4"/>
      <c r="E18" s="5" t="s">
        <v>20</v>
      </c>
      <c r="F18" s="2"/>
      <c r="G18" s="39">
        <v>3</v>
      </c>
      <c r="H18" s="98"/>
      <c r="I18" s="4"/>
      <c r="J18" s="5" t="s">
        <v>52</v>
      </c>
      <c r="L18" s="39">
        <v>3</v>
      </c>
      <c r="M18" s="98"/>
      <c r="N18" s="4"/>
      <c r="O18" s="5" t="s">
        <v>83</v>
      </c>
      <c r="Q18" s="39">
        <v>3</v>
      </c>
      <c r="R18" s="98"/>
      <c r="S18" s="4"/>
      <c r="T18" s="5" t="s">
        <v>115</v>
      </c>
      <c r="V18" s="39">
        <v>3</v>
      </c>
      <c r="W18" s="98"/>
      <c r="X18" s="4"/>
      <c r="Y18" s="5" t="s">
        <v>147</v>
      </c>
    </row>
    <row r="19" spans="2:25" ht="20.25" customHeight="1">
      <c r="B19" s="39">
        <v>4</v>
      </c>
      <c r="C19" s="98"/>
      <c r="D19" s="4"/>
      <c r="E19" s="5" t="s">
        <v>22</v>
      </c>
      <c r="F19" s="2"/>
      <c r="G19" s="39">
        <v>4</v>
      </c>
      <c r="H19" s="98"/>
      <c r="I19" s="4"/>
      <c r="J19" s="5" t="s">
        <v>54</v>
      </c>
      <c r="L19" s="39">
        <v>4</v>
      </c>
      <c r="M19" s="98"/>
      <c r="N19" s="4"/>
      <c r="O19" s="5" t="s">
        <v>85</v>
      </c>
      <c r="Q19" s="39">
        <v>4</v>
      </c>
      <c r="R19" s="98"/>
      <c r="S19" s="4"/>
      <c r="T19" s="5" t="s">
        <v>117</v>
      </c>
      <c r="V19" s="39">
        <v>4</v>
      </c>
      <c r="W19" s="98"/>
      <c r="X19" s="4"/>
      <c r="Y19" s="5" t="s">
        <v>149</v>
      </c>
    </row>
    <row r="20" spans="2:24" ht="20.25" customHeight="1">
      <c r="B20" s="38"/>
      <c r="D20" s="3"/>
      <c r="G20" s="38"/>
      <c r="I20" s="3"/>
      <c r="L20" s="38"/>
      <c r="N20" s="3"/>
      <c r="Q20" s="38"/>
      <c r="S20" s="3"/>
      <c r="V20" s="38"/>
      <c r="X20" s="3"/>
    </row>
    <row r="21" spans="2:25" ht="20.25" customHeight="1">
      <c r="B21" s="39">
        <v>1</v>
      </c>
      <c r="C21" s="98">
        <v>1</v>
      </c>
      <c r="D21" s="4"/>
      <c r="E21" s="5" t="s">
        <v>24</v>
      </c>
      <c r="F21" s="2"/>
      <c r="G21" s="39">
        <v>1</v>
      </c>
      <c r="H21" s="98">
        <v>1</v>
      </c>
      <c r="I21" s="4"/>
      <c r="J21" s="5" t="s">
        <v>56</v>
      </c>
      <c r="L21" s="39">
        <v>1</v>
      </c>
      <c r="M21" s="98">
        <v>2</v>
      </c>
      <c r="N21" s="4"/>
      <c r="O21" s="5" t="s">
        <v>87</v>
      </c>
      <c r="Q21" s="39">
        <v>1</v>
      </c>
      <c r="R21" s="98">
        <v>1</v>
      </c>
      <c r="S21" s="4"/>
      <c r="T21" s="5" t="s">
        <v>119</v>
      </c>
      <c r="V21" s="39">
        <v>1</v>
      </c>
      <c r="W21" s="98">
        <v>2</v>
      </c>
      <c r="X21" s="4"/>
      <c r="Y21" s="5" t="s">
        <v>151</v>
      </c>
    </row>
    <row r="22" spans="2:25" ht="20.25" customHeight="1">
      <c r="B22" s="39">
        <v>2</v>
      </c>
      <c r="C22" s="98"/>
      <c r="D22" s="4"/>
      <c r="E22" s="5" t="s">
        <v>26</v>
      </c>
      <c r="F22" s="2"/>
      <c r="G22" s="39">
        <v>2</v>
      </c>
      <c r="H22" s="98"/>
      <c r="I22" s="4"/>
      <c r="J22" s="5" t="s">
        <v>158</v>
      </c>
      <c r="L22" s="39">
        <v>2</v>
      </c>
      <c r="M22" s="98"/>
      <c r="N22" s="4"/>
      <c r="O22" s="5" t="s">
        <v>89</v>
      </c>
      <c r="Q22" s="39">
        <v>2</v>
      </c>
      <c r="R22" s="98"/>
      <c r="S22" s="4"/>
      <c r="T22" s="5" t="s">
        <v>121</v>
      </c>
      <c r="V22" s="39">
        <v>2</v>
      </c>
      <c r="W22" s="98"/>
      <c r="X22" s="4"/>
      <c r="Y22" s="5" t="s">
        <v>153</v>
      </c>
    </row>
    <row r="23" spans="2:25" ht="20.25" customHeight="1">
      <c r="B23" s="39">
        <v>3</v>
      </c>
      <c r="C23" s="98"/>
      <c r="D23" s="4"/>
      <c r="E23" s="5" t="s">
        <v>28</v>
      </c>
      <c r="F23" s="2"/>
      <c r="G23" s="39">
        <v>3</v>
      </c>
      <c r="H23" s="98"/>
      <c r="I23" s="4"/>
      <c r="J23" s="5" t="s">
        <v>59</v>
      </c>
      <c r="L23" s="39">
        <v>3</v>
      </c>
      <c r="M23" s="98"/>
      <c r="N23" s="4"/>
      <c r="O23" s="5" t="s">
        <v>91</v>
      </c>
      <c r="Q23" s="39">
        <v>3</v>
      </c>
      <c r="R23" s="98"/>
      <c r="S23" s="4"/>
      <c r="T23" s="5" t="s">
        <v>123</v>
      </c>
      <c r="V23" s="39">
        <v>3</v>
      </c>
      <c r="W23" s="98"/>
      <c r="X23" s="4"/>
      <c r="Y23" s="5" t="s">
        <v>91</v>
      </c>
    </row>
    <row r="24" spans="2:25" ht="20.25" customHeight="1">
      <c r="B24" s="39">
        <v>4</v>
      </c>
      <c r="C24" s="98"/>
      <c r="D24" s="4"/>
      <c r="E24" s="5" t="s">
        <v>30</v>
      </c>
      <c r="F24" s="2"/>
      <c r="G24" s="39">
        <v>4</v>
      </c>
      <c r="H24" s="98"/>
      <c r="I24" s="4"/>
      <c r="J24" s="5" t="s">
        <v>61</v>
      </c>
      <c r="L24" s="39">
        <v>4</v>
      </c>
      <c r="M24" s="98"/>
      <c r="N24" s="4"/>
      <c r="O24" s="5" t="s">
        <v>93</v>
      </c>
      <c r="Q24" s="39">
        <v>4</v>
      </c>
      <c r="R24" s="98"/>
      <c r="S24" s="4"/>
      <c r="T24" s="5" t="s">
        <v>125</v>
      </c>
      <c r="V24" s="39">
        <v>4</v>
      </c>
      <c r="W24" s="98"/>
      <c r="X24" s="4"/>
      <c r="Y24" s="5" t="s">
        <v>156</v>
      </c>
    </row>
    <row r="25" spans="3:23" ht="20.25" customHeight="1">
      <c r="C25" s="39"/>
      <c r="F25" s="6"/>
      <c r="H25" s="21"/>
      <c r="M25" s="39"/>
      <c r="R25" s="39"/>
      <c r="W25" s="39"/>
    </row>
    <row r="26" spans="2:25" ht="20.25" customHeight="1">
      <c r="B26" s="39">
        <v>1</v>
      </c>
      <c r="C26" s="98">
        <v>1</v>
      </c>
      <c r="D26" s="4"/>
      <c r="E26" s="5" t="s">
        <v>1</v>
      </c>
      <c r="F26" s="6"/>
      <c r="G26" s="39">
        <v>1</v>
      </c>
      <c r="H26" s="98">
        <v>3</v>
      </c>
      <c r="I26" s="4"/>
      <c r="J26" s="5" t="s">
        <v>33</v>
      </c>
      <c r="L26" s="39">
        <v>1</v>
      </c>
      <c r="M26" s="98">
        <v>2</v>
      </c>
      <c r="N26" s="4"/>
      <c r="O26" s="5" t="s">
        <v>64</v>
      </c>
      <c r="Q26" s="39">
        <v>1</v>
      </c>
      <c r="R26" s="98">
        <v>2</v>
      </c>
      <c r="S26" s="4"/>
      <c r="T26" s="5" t="s">
        <v>96</v>
      </c>
      <c r="V26" s="39">
        <v>1</v>
      </c>
      <c r="W26" s="98">
        <v>2</v>
      </c>
      <c r="X26" s="4"/>
      <c r="Y26" s="5" t="s">
        <v>128</v>
      </c>
    </row>
    <row r="27" spans="2:25" ht="20.25" customHeight="1">
      <c r="B27" s="39">
        <v>2</v>
      </c>
      <c r="C27" s="98"/>
      <c r="D27" s="4"/>
      <c r="E27" s="5" t="s">
        <v>3</v>
      </c>
      <c r="F27" s="6"/>
      <c r="G27" s="39">
        <v>2</v>
      </c>
      <c r="H27" s="98"/>
      <c r="I27" s="4"/>
      <c r="J27" s="5" t="s">
        <v>35</v>
      </c>
      <c r="L27" s="39">
        <v>2</v>
      </c>
      <c r="M27" s="98"/>
      <c r="N27" s="4"/>
      <c r="O27" s="5" t="s">
        <v>66</v>
      </c>
      <c r="Q27" s="39">
        <v>2</v>
      </c>
      <c r="R27" s="98"/>
      <c r="S27" s="4"/>
      <c r="T27" s="5" t="s">
        <v>98</v>
      </c>
      <c r="V27" s="39">
        <v>2</v>
      </c>
      <c r="W27" s="98"/>
      <c r="X27" s="4"/>
      <c r="Y27" s="5" t="s">
        <v>130</v>
      </c>
    </row>
    <row r="28" spans="2:25" ht="20.25" customHeight="1">
      <c r="B28" s="39">
        <v>3</v>
      </c>
      <c r="C28" s="98"/>
      <c r="D28" s="4"/>
      <c r="E28" s="5" t="s">
        <v>5</v>
      </c>
      <c r="F28" s="6"/>
      <c r="G28" s="39">
        <v>3</v>
      </c>
      <c r="H28" s="98"/>
      <c r="I28" s="4"/>
      <c r="J28" s="5" t="s">
        <v>37</v>
      </c>
      <c r="L28" s="39">
        <v>3</v>
      </c>
      <c r="M28" s="98"/>
      <c r="N28" s="4"/>
      <c r="O28" s="5" t="s">
        <v>68</v>
      </c>
      <c r="Q28" s="39">
        <v>3</v>
      </c>
      <c r="R28" s="98"/>
      <c r="S28" s="4"/>
      <c r="T28" s="5" t="s">
        <v>100</v>
      </c>
      <c r="V28" s="39">
        <v>3</v>
      </c>
      <c r="W28" s="98"/>
      <c r="X28" s="4"/>
      <c r="Y28" s="5" t="s">
        <v>132</v>
      </c>
    </row>
    <row r="29" spans="2:25" ht="20.25" customHeight="1">
      <c r="B29" s="39">
        <v>4</v>
      </c>
      <c r="C29" s="98"/>
      <c r="D29" s="4"/>
      <c r="E29" s="5" t="s">
        <v>7</v>
      </c>
      <c r="F29" s="6"/>
      <c r="G29" s="39">
        <v>4</v>
      </c>
      <c r="H29" s="98"/>
      <c r="I29" s="4"/>
      <c r="J29" s="5" t="s">
        <v>39</v>
      </c>
      <c r="L29" s="39">
        <v>4</v>
      </c>
      <c r="M29" s="98"/>
      <c r="N29" s="4"/>
      <c r="O29" s="5" t="s">
        <v>70</v>
      </c>
      <c r="Q29" s="39">
        <v>4</v>
      </c>
      <c r="R29" s="98"/>
      <c r="S29" s="4"/>
      <c r="T29" s="5" t="s">
        <v>102</v>
      </c>
      <c r="V29" s="39">
        <v>4</v>
      </c>
      <c r="W29" s="98"/>
      <c r="X29" s="4"/>
      <c r="Y29" s="5" t="s">
        <v>134</v>
      </c>
    </row>
    <row r="30" spans="4:24" ht="20.25" customHeight="1">
      <c r="D30" s="3"/>
      <c r="F30" s="6"/>
      <c r="I30" s="3"/>
      <c r="N30" s="3"/>
      <c r="S30" s="3"/>
      <c r="X30" s="3"/>
    </row>
    <row r="31" spans="2:25" ht="20.25" customHeight="1">
      <c r="B31" s="39">
        <v>1</v>
      </c>
      <c r="C31" s="98">
        <v>4</v>
      </c>
      <c r="D31" s="4"/>
      <c r="E31" s="5" t="s">
        <v>9</v>
      </c>
      <c r="F31" s="6"/>
      <c r="G31" s="39">
        <v>1</v>
      </c>
      <c r="H31" s="98">
        <v>1</v>
      </c>
      <c r="I31" s="4"/>
      <c r="J31" s="5" t="s">
        <v>41</v>
      </c>
      <c r="L31" s="39">
        <v>1</v>
      </c>
      <c r="M31" s="98">
        <v>1</v>
      </c>
      <c r="N31" s="4"/>
      <c r="O31" s="5" t="s">
        <v>72</v>
      </c>
      <c r="Q31" s="39">
        <v>1</v>
      </c>
      <c r="R31" s="98">
        <v>1</v>
      </c>
      <c r="S31" s="4"/>
      <c r="T31" s="5" t="s">
        <v>104</v>
      </c>
      <c r="V31" s="39">
        <v>1</v>
      </c>
      <c r="W31" s="98">
        <v>1</v>
      </c>
      <c r="X31" s="4"/>
      <c r="Y31" s="5" t="s">
        <v>136</v>
      </c>
    </row>
    <row r="32" spans="2:25" ht="20.25" customHeight="1">
      <c r="B32" s="39">
        <v>2</v>
      </c>
      <c r="C32" s="98"/>
      <c r="D32" s="4"/>
      <c r="E32" s="5" t="s">
        <v>11</v>
      </c>
      <c r="F32" s="6"/>
      <c r="G32" s="39">
        <v>2</v>
      </c>
      <c r="H32" s="98"/>
      <c r="I32" s="4"/>
      <c r="J32" s="5" t="s">
        <v>43</v>
      </c>
      <c r="L32" s="39">
        <v>2</v>
      </c>
      <c r="M32" s="98"/>
      <c r="N32" s="4"/>
      <c r="O32" s="5" t="s">
        <v>74</v>
      </c>
      <c r="Q32" s="39">
        <v>2</v>
      </c>
      <c r="R32" s="98"/>
      <c r="S32" s="4"/>
      <c r="T32" s="5" t="s">
        <v>106</v>
      </c>
      <c r="V32" s="39">
        <v>2</v>
      </c>
      <c r="W32" s="98"/>
      <c r="X32" s="4"/>
      <c r="Y32" s="5" t="s">
        <v>138</v>
      </c>
    </row>
    <row r="33" spans="2:25" ht="20.25" customHeight="1">
      <c r="B33" s="39">
        <v>3</v>
      </c>
      <c r="C33" s="98"/>
      <c r="D33" s="4"/>
      <c r="E33" s="5" t="s">
        <v>13</v>
      </c>
      <c r="F33" s="6"/>
      <c r="G33" s="39">
        <v>3</v>
      </c>
      <c r="H33" s="98"/>
      <c r="I33" s="4"/>
      <c r="J33" s="5" t="s">
        <v>45</v>
      </c>
      <c r="L33" s="39">
        <v>3</v>
      </c>
      <c r="M33" s="98"/>
      <c r="N33" s="4"/>
      <c r="O33" s="5" t="s">
        <v>76</v>
      </c>
      <c r="Q33" s="39">
        <v>3</v>
      </c>
      <c r="R33" s="98"/>
      <c r="S33" s="4"/>
      <c r="T33" s="5" t="s">
        <v>108</v>
      </c>
      <c r="V33" s="39">
        <v>3</v>
      </c>
      <c r="W33" s="98"/>
      <c r="X33" s="4"/>
      <c r="Y33" s="5" t="s">
        <v>140</v>
      </c>
    </row>
    <row r="34" spans="2:25" ht="20.25" customHeight="1">
      <c r="B34" s="39">
        <v>4</v>
      </c>
      <c r="C34" s="98"/>
      <c r="D34" s="4"/>
      <c r="E34" s="5" t="s">
        <v>15</v>
      </c>
      <c r="F34" s="6"/>
      <c r="G34" s="39">
        <v>4</v>
      </c>
      <c r="H34" s="98"/>
      <c r="I34" s="4"/>
      <c r="J34" s="5" t="s">
        <v>47</v>
      </c>
      <c r="L34" s="39">
        <v>4</v>
      </c>
      <c r="M34" s="98"/>
      <c r="N34" s="4"/>
      <c r="O34" s="5" t="s">
        <v>78</v>
      </c>
      <c r="Q34" s="39">
        <v>4</v>
      </c>
      <c r="R34" s="98"/>
      <c r="S34" s="4"/>
      <c r="T34" s="5" t="s">
        <v>110</v>
      </c>
      <c r="V34" s="39">
        <v>4</v>
      </c>
      <c r="W34" s="98"/>
      <c r="X34" s="4"/>
      <c r="Y34" s="5" t="s">
        <v>142</v>
      </c>
    </row>
    <row r="35" spans="4:24" ht="20.25" customHeight="1">
      <c r="D35" s="3"/>
      <c r="F35" s="6"/>
      <c r="I35" s="3"/>
      <c r="N35" s="3"/>
      <c r="S35" s="3"/>
      <c r="X35" s="3"/>
    </row>
    <row r="36" spans="2:25" ht="20.25" customHeight="1">
      <c r="B36" s="39">
        <v>1</v>
      </c>
      <c r="C36" s="98">
        <v>4</v>
      </c>
      <c r="D36" s="4"/>
      <c r="E36" s="5" t="s">
        <v>17</v>
      </c>
      <c r="F36" s="6"/>
      <c r="G36" s="39">
        <v>1</v>
      </c>
      <c r="H36" s="98">
        <v>1</v>
      </c>
      <c r="I36" s="4"/>
      <c r="J36" s="5" t="s">
        <v>49</v>
      </c>
      <c r="L36" s="39">
        <v>1</v>
      </c>
      <c r="M36" s="98">
        <v>2</v>
      </c>
      <c r="N36" s="4"/>
      <c r="O36" s="5" t="s">
        <v>80</v>
      </c>
      <c r="Q36" s="39">
        <v>1</v>
      </c>
      <c r="R36" s="98">
        <v>1</v>
      </c>
      <c r="S36" s="4"/>
      <c r="T36" s="5" t="s">
        <v>112</v>
      </c>
      <c r="V36" s="39">
        <v>1</v>
      </c>
      <c r="W36" s="98">
        <v>1</v>
      </c>
      <c r="X36" s="4"/>
      <c r="Y36" s="5" t="s">
        <v>144</v>
      </c>
    </row>
    <row r="37" spans="2:25" ht="20.25" customHeight="1">
      <c r="B37" s="39">
        <v>2</v>
      </c>
      <c r="C37" s="98"/>
      <c r="D37" s="4"/>
      <c r="E37" s="5" t="s">
        <v>19</v>
      </c>
      <c r="F37" s="6"/>
      <c r="G37" s="39">
        <v>2</v>
      </c>
      <c r="H37" s="98"/>
      <c r="I37" s="4"/>
      <c r="J37" s="5" t="s">
        <v>51</v>
      </c>
      <c r="L37" s="39">
        <v>2</v>
      </c>
      <c r="M37" s="98"/>
      <c r="N37" s="4"/>
      <c r="O37" s="5" t="s">
        <v>82</v>
      </c>
      <c r="Q37" s="39">
        <v>2</v>
      </c>
      <c r="R37" s="98"/>
      <c r="S37" s="4"/>
      <c r="T37" s="5" t="s">
        <v>114</v>
      </c>
      <c r="V37" s="39">
        <v>2</v>
      </c>
      <c r="W37" s="98"/>
      <c r="X37" s="4"/>
      <c r="Y37" s="5" t="s">
        <v>146</v>
      </c>
    </row>
    <row r="38" spans="2:25" ht="20.25" customHeight="1">
      <c r="B38" s="39">
        <v>3</v>
      </c>
      <c r="C38" s="98"/>
      <c r="D38" s="4"/>
      <c r="E38" s="5" t="s">
        <v>21</v>
      </c>
      <c r="F38" s="6"/>
      <c r="G38" s="39">
        <v>3</v>
      </c>
      <c r="H38" s="98"/>
      <c r="I38" s="4"/>
      <c r="J38" s="5" t="s">
        <v>53</v>
      </c>
      <c r="L38" s="39">
        <v>3</v>
      </c>
      <c r="M38" s="98"/>
      <c r="N38" s="4"/>
      <c r="O38" s="5" t="s">
        <v>84</v>
      </c>
      <c r="Q38" s="39">
        <v>3</v>
      </c>
      <c r="R38" s="98"/>
      <c r="S38" s="4"/>
      <c r="T38" s="5" t="s">
        <v>116</v>
      </c>
      <c r="V38" s="39">
        <v>3</v>
      </c>
      <c r="W38" s="98"/>
      <c r="X38" s="4"/>
      <c r="Y38" s="5" t="s">
        <v>148</v>
      </c>
    </row>
    <row r="39" spans="2:25" ht="20.25" customHeight="1">
      <c r="B39" s="39">
        <v>4</v>
      </c>
      <c r="C39" s="98"/>
      <c r="D39" s="4"/>
      <c r="E39" s="5" t="s">
        <v>23</v>
      </c>
      <c r="F39" s="6"/>
      <c r="G39" s="39">
        <v>4</v>
      </c>
      <c r="H39" s="98"/>
      <c r="I39" s="4"/>
      <c r="J39" s="5" t="s">
        <v>55</v>
      </c>
      <c r="L39" s="39">
        <v>4</v>
      </c>
      <c r="M39" s="98"/>
      <c r="N39" s="4"/>
      <c r="O39" s="5" t="s">
        <v>86</v>
      </c>
      <c r="Q39" s="39">
        <v>4</v>
      </c>
      <c r="R39" s="98"/>
      <c r="S39" s="4"/>
      <c r="T39" s="5" t="s">
        <v>118</v>
      </c>
      <c r="V39" s="39">
        <v>4</v>
      </c>
      <c r="W39" s="98"/>
      <c r="X39" s="4"/>
      <c r="Y39" s="5" t="s">
        <v>150</v>
      </c>
    </row>
    <row r="40" spans="2:24" ht="20.25" customHeight="1">
      <c r="B40" s="38"/>
      <c r="D40" s="3"/>
      <c r="F40" s="6"/>
      <c r="G40" s="38"/>
      <c r="I40" s="3"/>
      <c r="L40" s="38"/>
      <c r="N40" s="3"/>
      <c r="Q40" s="38"/>
      <c r="S40" s="3"/>
      <c r="V40" s="38"/>
      <c r="X40" s="3"/>
    </row>
    <row r="41" spans="2:25" ht="20.25" customHeight="1">
      <c r="B41" s="39">
        <v>1</v>
      </c>
      <c r="C41" s="98">
        <v>2</v>
      </c>
      <c r="D41" s="4"/>
      <c r="E41" s="5" t="s">
        <v>25</v>
      </c>
      <c r="F41" s="6"/>
      <c r="G41" s="39">
        <v>1</v>
      </c>
      <c r="H41" s="98">
        <v>2</v>
      </c>
      <c r="I41" s="4"/>
      <c r="J41" s="5" t="s">
        <v>57</v>
      </c>
      <c r="L41" s="39">
        <v>1</v>
      </c>
      <c r="M41" s="98">
        <v>1</v>
      </c>
      <c r="N41" s="4"/>
      <c r="O41" s="5" t="s">
        <v>88</v>
      </c>
      <c r="Q41" s="39">
        <v>1</v>
      </c>
      <c r="R41" s="98">
        <v>4</v>
      </c>
      <c r="S41" s="4"/>
      <c r="T41" s="5" t="s">
        <v>120</v>
      </c>
      <c r="V41" s="39">
        <v>1</v>
      </c>
      <c r="W41" s="98">
        <v>1</v>
      </c>
      <c r="X41" s="4"/>
      <c r="Y41" s="5" t="s">
        <v>152</v>
      </c>
    </row>
    <row r="42" spans="2:25" ht="20.25" customHeight="1">
      <c r="B42" s="39">
        <v>2</v>
      </c>
      <c r="C42" s="98"/>
      <c r="D42" s="4"/>
      <c r="E42" s="5" t="s">
        <v>27</v>
      </c>
      <c r="F42" s="6"/>
      <c r="G42" s="39">
        <v>2</v>
      </c>
      <c r="H42" s="98"/>
      <c r="I42" s="4"/>
      <c r="J42" s="5" t="s">
        <v>58</v>
      </c>
      <c r="L42" s="39">
        <v>2</v>
      </c>
      <c r="M42" s="98"/>
      <c r="N42" s="4"/>
      <c r="O42" s="5" t="s">
        <v>90</v>
      </c>
      <c r="Q42" s="39">
        <v>2</v>
      </c>
      <c r="R42" s="98"/>
      <c r="S42" s="4"/>
      <c r="T42" s="5" t="s">
        <v>122</v>
      </c>
      <c r="V42" s="39">
        <v>2</v>
      </c>
      <c r="W42" s="98"/>
      <c r="X42" s="4"/>
      <c r="Y42" s="5" t="s">
        <v>154</v>
      </c>
    </row>
    <row r="43" spans="2:25" ht="20.25" customHeight="1">
      <c r="B43" s="39">
        <v>3</v>
      </c>
      <c r="C43" s="98"/>
      <c r="D43" s="4"/>
      <c r="E43" s="5" t="s">
        <v>29</v>
      </c>
      <c r="F43" s="6"/>
      <c r="G43" s="39">
        <v>3</v>
      </c>
      <c r="H43" s="98"/>
      <c r="I43" s="4"/>
      <c r="J43" s="5" t="s">
        <v>60</v>
      </c>
      <c r="L43" s="39">
        <v>3</v>
      </c>
      <c r="M43" s="98"/>
      <c r="N43" s="4"/>
      <c r="O43" s="5" t="s">
        <v>92</v>
      </c>
      <c r="Q43" s="39">
        <v>3</v>
      </c>
      <c r="R43" s="98"/>
      <c r="S43" s="4"/>
      <c r="T43" s="5" t="s">
        <v>124</v>
      </c>
      <c r="V43" s="39">
        <v>3</v>
      </c>
      <c r="W43" s="98"/>
      <c r="X43" s="4"/>
      <c r="Y43" s="5" t="s">
        <v>155</v>
      </c>
    </row>
    <row r="44" spans="2:25" ht="20.25" customHeight="1">
      <c r="B44" s="39">
        <v>4</v>
      </c>
      <c r="C44" s="98"/>
      <c r="D44" s="4"/>
      <c r="E44" s="5" t="s">
        <v>31</v>
      </c>
      <c r="F44" s="6"/>
      <c r="G44" s="39">
        <v>4</v>
      </c>
      <c r="H44" s="98"/>
      <c r="I44" s="4"/>
      <c r="J44" s="5" t="s">
        <v>62</v>
      </c>
      <c r="L44" s="39">
        <v>4</v>
      </c>
      <c r="M44" s="98"/>
      <c r="N44" s="4"/>
      <c r="O44" s="5" t="s">
        <v>94</v>
      </c>
      <c r="Q44" s="39">
        <v>4</v>
      </c>
      <c r="R44" s="98"/>
      <c r="S44" s="4"/>
      <c r="T44" s="5" t="s">
        <v>126</v>
      </c>
      <c r="V44" s="39">
        <v>4</v>
      </c>
      <c r="W44" s="98"/>
      <c r="X44" s="4"/>
      <c r="Y44" s="5" t="s">
        <v>157</v>
      </c>
    </row>
  </sheetData>
  <sheetProtection selectLockedCells="1" selectUnlockedCells="1"/>
  <mergeCells count="47">
    <mergeCell ref="C4:F4"/>
    <mergeCell ref="D1:Y1"/>
    <mergeCell ref="R4:U4"/>
    <mergeCell ref="W4:Z4"/>
    <mergeCell ref="M4:P4"/>
    <mergeCell ref="H4:K4"/>
    <mergeCell ref="D2:Y2"/>
    <mergeCell ref="M31:M34"/>
    <mergeCell ref="M26:M29"/>
    <mergeCell ref="R26:R29"/>
    <mergeCell ref="R31:R34"/>
    <mergeCell ref="R36:R39"/>
    <mergeCell ref="R41:R44"/>
    <mergeCell ref="C26:C29"/>
    <mergeCell ref="C31:C34"/>
    <mergeCell ref="C36:C39"/>
    <mergeCell ref="C41:C44"/>
    <mergeCell ref="W26:W29"/>
    <mergeCell ref="W31:W34"/>
    <mergeCell ref="W36:W39"/>
    <mergeCell ref="W41:W44"/>
    <mergeCell ref="M41:M44"/>
    <mergeCell ref="M36:M39"/>
    <mergeCell ref="M16:M19"/>
    <mergeCell ref="M21:M24"/>
    <mergeCell ref="R6:R9"/>
    <mergeCell ref="R11:R14"/>
    <mergeCell ref="R16:R19"/>
    <mergeCell ref="R21:R24"/>
    <mergeCell ref="H26:H29"/>
    <mergeCell ref="H31:H34"/>
    <mergeCell ref="H36:H39"/>
    <mergeCell ref="H41:H44"/>
    <mergeCell ref="W6:W9"/>
    <mergeCell ref="W11:W14"/>
    <mergeCell ref="W16:W19"/>
    <mergeCell ref="W21:W24"/>
    <mergeCell ref="M6:M9"/>
    <mergeCell ref="M11:M14"/>
    <mergeCell ref="C21:C24"/>
    <mergeCell ref="H6:H9"/>
    <mergeCell ref="H11:H14"/>
    <mergeCell ref="H16:H19"/>
    <mergeCell ref="H21:H24"/>
    <mergeCell ref="C6:C9"/>
    <mergeCell ref="C11:C14"/>
    <mergeCell ref="C16:C19"/>
  </mergeCells>
  <conditionalFormatting sqref="E6:E9">
    <cfRule type="expression" priority="185" dxfId="67">
      <formula>B6=$C$6</formula>
    </cfRule>
  </conditionalFormatting>
  <conditionalFormatting sqref="E11:E14">
    <cfRule type="expression" priority="183" dxfId="67">
      <formula>B11=$C$11</formula>
    </cfRule>
  </conditionalFormatting>
  <conditionalFormatting sqref="E16:E19">
    <cfRule type="expression" priority="178" dxfId="67">
      <formula>B16=$C$16</formula>
    </cfRule>
  </conditionalFormatting>
  <conditionalFormatting sqref="E21:E24">
    <cfRule type="expression" priority="177" dxfId="67">
      <formula>B21=$C$21</formula>
    </cfRule>
  </conditionalFormatting>
  <conditionalFormatting sqref="J6:J9">
    <cfRule type="expression" priority="176" dxfId="67">
      <formula>G6=$H$6</formula>
    </cfRule>
  </conditionalFormatting>
  <conditionalFormatting sqref="J11:J14">
    <cfRule type="expression" priority="175" dxfId="67">
      <formula>G11=$H$11</formula>
    </cfRule>
  </conditionalFormatting>
  <conditionalFormatting sqref="J16:J19">
    <cfRule type="expression" priority="174" dxfId="67">
      <formula>G16=$H$16</formula>
    </cfRule>
  </conditionalFormatting>
  <conditionalFormatting sqref="J21:J24">
    <cfRule type="expression" priority="173" dxfId="67">
      <formula>G21=$H$21</formula>
    </cfRule>
  </conditionalFormatting>
  <conditionalFormatting sqref="O6:O9">
    <cfRule type="expression" priority="172" dxfId="67">
      <formula>L6=$M$6</formula>
    </cfRule>
  </conditionalFormatting>
  <conditionalFormatting sqref="O11:O14">
    <cfRule type="expression" priority="171" dxfId="67">
      <formula>L11=$M$11</formula>
    </cfRule>
  </conditionalFormatting>
  <conditionalFormatting sqref="O16:O19">
    <cfRule type="expression" priority="168" dxfId="67">
      <formula>L16=$M$16</formula>
    </cfRule>
  </conditionalFormatting>
  <conditionalFormatting sqref="O21:O24">
    <cfRule type="expression" priority="167" dxfId="67">
      <formula>L21=$M$21</formula>
    </cfRule>
  </conditionalFormatting>
  <conditionalFormatting sqref="T6:T9">
    <cfRule type="expression" priority="166" dxfId="67">
      <formula>Q6=$R$6</formula>
    </cfRule>
  </conditionalFormatting>
  <conditionalFormatting sqref="T11:T14">
    <cfRule type="expression" priority="163" dxfId="67">
      <formula>Q11=$R$11</formula>
    </cfRule>
  </conditionalFormatting>
  <conditionalFormatting sqref="T16:T19">
    <cfRule type="expression" priority="162" dxfId="67">
      <formula>Q16=$R$16</formula>
    </cfRule>
  </conditionalFormatting>
  <conditionalFormatting sqref="T21:T24">
    <cfRule type="expression" priority="161" dxfId="67">
      <formula>Q21=$R$21</formula>
    </cfRule>
  </conditionalFormatting>
  <conditionalFormatting sqref="Y6:Y9">
    <cfRule type="expression" priority="160" dxfId="67">
      <formula>V6=$W$6</formula>
    </cfRule>
  </conditionalFormatting>
  <conditionalFormatting sqref="Y11:Y14">
    <cfRule type="expression" priority="159" dxfId="67">
      <formula>V11=$W$11</formula>
    </cfRule>
  </conditionalFormatting>
  <conditionalFormatting sqref="Y16:Y19">
    <cfRule type="expression" priority="156" dxfId="67">
      <formula>V16=$W$16</formula>
    </cfRule>
  </conditionalFormatting>
  <conditionalFormatting sqref="Y21:Y24">
    <cfRule type="expression" priority="155" dxfId="67">
      <formula>V21=$W$21</formula>
    </cfRule>
  </conditionalFormatting>
  <conditionalFormatting sqref="E26:E29">
    <cfRule type="expression" priority="186" dxfId="67">
      <formula>B26=$C$26</formula>
    </cfRule>
  </conditionalFormatting>
  <conditionalFormatting sqref="E31:E34">
    <cfRule type="expression" priority="187" dxfId="67">
      <formula>B31=$C$31</formula>
    </cfRule>
  </conditionalFormatting>
  <conditionalFormatting sqref="E36:E39">
    <cfRule type="expression" priority="188" dxfId="67">
      <formula>B36=$C$36</formula>
    </cfRule>
  </conditionalFormatting>
  <conditionalFormatting sqref="E41:E44">
    <cfRule type="expression" priority="189" dxfId="67">
      <formula>B41=$C$41</formula>
    </cfRule>
  </conditionalFormatting>
  <conditionalFormatting sqref="J26:J29">
    <cfRule type="expression" priority="190" dxfId="67">
      <formula>G26=$H$26</formula>
    </cfRule>
  </conditionalFormatting>
  <conditionalFormatting sqref="J31:J34">
    <cfRule type="expression" priority="191" dxfId="67">
      <formula>G31=$H$31</formula>
    </cfRule>
  </conditionalFormatting>
  <conditionalFormatting sqref="J36:J39">
    <cfRule type="expression" priority="192" dxfId="67">
      <formula>G36=$H$36</formula>
    </cfRule>
  </conditionalFormatting>
  <conditionalFormatting sqref="J41:J44">
    <cfRule type="expression" priority="193" dxfId="67">
      <formula>G41=$H$41</formula>
    </cfRule>
  </conditionalFormatting>
  <conditionalFormatting sqref="O31:O34">
    <cfRule type="expression" priority="194" dxfId="67">
      <formula>L31=$M$31</formula>
    </cfRule>
  </conditionalFormatting>
  <conditionalFormatting sqref="O26:O29">
    <cfRule type="expression" priority="195" dxfId="67">
      <formula>L26=$M$26</formula>
    </cfRule>
  </conditionalFormatting>
  <conditionalFormatting sqref="O36:O39">
    <cfRule type="expression" priority="196" dxfId="67">
      <formula>L36=$M$36</formula>
    </cfRule>
  </conditionalFormatting>
  <conditionalFormatting sqref="O41:O44">
    <cfRule type="expression" priority="197" dxfId="67">
      <formula>L41=$M$41</formula>
    </cfRule>
  </conditionalFormatting>
  <conditionalFormatting sqref="T26:T29">
    <cfRule type="expression" priority="198" dxfId="67">
      <formula>Q26=$R$26</formula>
    </cfRule>
  </conditionalFormatting>
  <conditionalFormatting sqref="T31:T34">
    <cfRule type="expression" priority="199" dxfId="67">
      <formula>Q31=$R$31</formula>
    </cfRule>
  </conditionalFormatting>
  <conditionalFormatting sqref="T36:T39">
    <cfRule type="expression" priority="200" dxfId="67">
      <formula>Q36=$R$36</formula>
    </cfRule>
  </conditionalFormatting>
  <conditionalFormatting sqref="T41:T44">
    <cfRule type="expression" priority="201" dxfId="67">
      <formula>Q41=$R$41</formula>
    </cfRule>
  </conditionalFormatting>
  <conditionalFormatting sqref="Y26:Y29">
    <cfRule type="expression" priority="202" dxfId="67">
      <formula>V26=$W$26</formula>
    </cfRule>
  </conditionalFormatting>
  <conditionalFormatting sqref="Y31:Y34">
    <cfRule type="expression" priority="203" dxfId="67">
      <formula>V31=$W$31</formula>
    </cfRule>
  </conditionalFormatting>
  <conditionalFormatting sqref="Y36:Y39">
    <cfRule type="expression" priority="204" dxfId="67">
      <formula>V36=$W$36</formula>
    </cfRule>
  </conditionalFormatting>
  <conditionalFormatting sqref="Y41:Y44">
    <cfRule type="expression" priority="205" dxfId="67">
      <formula>V41=$W$41</formula>
    </cfRule>
  </conditionalFormatting>
  <conditionalFormatting sqref="H4 C4">
    <cfRule type="expression" priority="209" dxfId="68">
      <formula>C5=3</formula>
    </cfRule>
    <cfRule type="expression" priority="210" dxfId="69">
      <formula>C5=2</formula>
    </cfRule>
    <cfRule type="expression" priority="211" dxfId="70">
      <formula>C5=1</formula>
    </cfRule>
  </conditionalFormatting>
  <conditionalFormatting sqref="M4">
    <cfRule type="expression" priority="7" dxfId="68">
      <formula>M5=3</formula>
    </cfRule>
    <cfRule type="expression" priority="8" dxfId="69">
      <formula>M5=2</formula>
    </cfRule>
    <cfRule type="expression" priority="9" dxfId="70">
      <formula>M5=1</formula>
    </cfRule>
  </conditionalFormatting>
  <conditionalFormatting sqref="R4">
    <cfRule type="expression" priority="4" dxfId="68">
      <formula>R5=3</formula>
    </cfRule>
    <cfRule type="expression" priority="5" dxfId="69">
      <formula>R5=2</formula>
    </cfRule>
    <cfRule type="expression" priority="6" dxfId="70">
      <formula>R5=1</formula>
    </cfRule>
  </conditionalFormatting>
  <conditionalFormatting sqref="W4">
    <cfRule type="expression" priority="1" dxfId="68">
      <formula>W5=3</formula>
    </cfRule>
    <cfRule type="expression" priority="2" dxfId="69">
      <formula>W5=2</formula>
    </cfRule>
    <cfRule type="expression" priority="3" dxfId="70">
      <formula>W5=1</formula>
    </cfRule>
  </conditionalFormatting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A1:AX42"/>
  <sheetViews>
    <sheetView showGridLines="0" showRowColHeaders="0" zoomScale="70" zoomScaleNormal="70" zoomScalePageLayoutView="0" workbookViewId="0" topLeftCell="A3">
      <selection activeCell="C31" sqref="C31:AU36"/>
    </sheetView>
  </sheetViews>
  <sheetFormatPr defaultColWidth="0" defaultRowHeight="15" zeroHeight="1"/>
  <cols>
    <col min="1" max="1" width="3.00390625" style="11" customWidth="1"/>
    <col min="2" max="2" width="0.71875" style="11" customWidth="1"/>
    <col min="3" max="3" width="3.57421875" style="11" customWidth="1"/>
    <col min="4" max="12" width="2.57421875" style="11" bestFit="1" customWidth="1"/>
    <col min="13" max="43" width="3.8515625" style="11" bestFit="1" customWidth="1"/>
    <col min="44" max="44" width="0.85546875" style="53" customWidth="1"/>
    <col min="45" max="45" width="13.8515625" style="53" hidden="1" customWidth="1"/>
    <col min="46" max="46" width="0.13671875" style="53" customWidth="1"/>
    <col min="47" max="47" width="6.7109375" style="53" customWidth="1"/>
    <col min="48" max="51" width="0" style="40" hidden="1" customWidth="1"/>
    <col min="52" max="16384" width="0" style="11" hidden="1" customWidth="1"/>
  </cols>
  <sheetData>
    <row r="1" s="102" customFormat="1" ht="15">
      <c r="A1" s="102" t="s">
        <v>287</v>
      </c>
    </row>
    <row r="2" s="102" customFormat="1" ht="23.25" customHeight="1"/>
    <row r="3" ht="15"/>
    <row r="4" ht="15"/>
    <row r="5" spans="3:50" ht="15">
      <c r="C5" s="8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51">
        <v>40</v>
      </c>
      <c r="AR5" s="54" t="s">
        <v>163</v>
      </c>
      <c r="AT5" s="53" t="s">
        <v>168</v>
      </c>
      <c r="AU5" s="53" t="s">
        <v>169</v>
      </c>
      <c r="AV5" s="40" t="s">
        <v>170</v>
      </c>
      <c r="AW5" s="40" t="s">
        <v>170</v>
      </c>
      <c r="AX5" s="40" t="s">
        <v>171</v>
      </c>
    </row>
    <row r="6" spans="2:50" ht="15">
      <c r="B6" s="48" t="s">
        <v>295</v>
      </c>
      <c r="C6" s="9" t="s">
        <v>159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1</v>
      </c>
      <c r="AO6" s="10">
        <v>1</v>
      </c>
      <c r="AP6" s="10">
        <v>1</v>
      </c>
      <c r="AQ6" s="52">
        <v>1</v>
      </c>
      <c r="AR6" s="54">
        <f>COUNTIF($D$10:$AQ$10,1)</f>
        <v>21</v>
      </c>
      <c r="AS6" s="53" t="s">
        <v>164</v>
      </c>
      <c r="AT6" s="53" t="s">
        <v>173</v>
      </c>
      <c r="AU6" s="53" t="s">
        <v>172</v>
      </c>
      <c r="AV6" s="40" t="s">
        <v>174</v>
      </c>
      <c r="AW6" s="40" t="s">
        <v>175</v>
      </c>
      <c r="AX6" s="40" t="s">
        <v>176</v>
      </c>
    </row>
    <row r="7" spans="2:50" ht="15">
      <c r="B7" s="48" t="s">
        <v>296</v>
      </c>
      <c r="C7" s="9" t="s">
        <v>160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2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0">
        <v>2</v>
      </c>
      <c r="T7" s="10">
        <v>2</v>
      </c>
      <c r="U7" s="10">
        <v>2</v>
      </c>
      <c r="V7" s="10">
        <v>2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10">
        <v>2</v>
      </c>
      <c r="AC7" s="10">
        <v>2</v>
      </c>
      <c r="AD7" s="10">
        <v>2</v>
      </c>
      <c r="AE7" s="10">
        <v>2</v>
      </c>
      <c r="AF7" s="10">
        <v>2</v>
      </c>
      <c r="AG7" s="10">
        <v>2</v>
      </c>
      <c r="AH7" s="10">
        <v>2</v>
      </c>
      <c r="AI7" s="10">
        <v>2</v>
      </c>
      <c r="AJ7" s="10">
        <v>2</v>
      </c>
      <c r="AK7" s="10">
        <v>2</v>
      </c>
      <c r="AL7" s="10">
        <v>2</v>
      </c>
      <c r="AM7" s="10">
        <v>2</v>
      </c>
      <c r="AN7" s="10">
        <v>2</v>
      </c>
      <c r="AO7" s="10">
        <v>2</v>
      </c>
      <c r="AP7" s="10">
        <v>2</v>
      </c>
      <c r="AQ7" s="52">
        <v>2</v>
      </c>
      <c r="AR7" s="54">
        <f>COUNTIF($D$10:$AQ$10,2)</f>
        <v>12</v>
      </c>
      <c r="AS7" s="53" t="s">
        <v>167</v>
      </c>
      <c r="AT7" s="53" t="s">
        <v>272</v>
      </c>
      <c r="AU7" s="53" t="s">
        <v>273</v>
      </c>
      <c r="AV7" s="40" t="s">
        <v>274</v>
      </c>
      <c r="AW7" s="40" t="s">
        <v>275</v>
      </c>
      <c r="AX7" s="40" t="s">
        <v>276</v>
      </c>
    </row>
    <row r="8" spans="2:50" ht="15">
      <c r="B8" s="48" t="s">
        <v>165</v>
      </c>
      <c r="C8" s="9" t="s">
        <v>161</v>
      </c>
      <c r="D8" s="10">
        <v>3</v>
      </c>
      <c r="E8" s="10">
        <v>3</v>
      </c>
      <c r="F8" s="10">
        <v>3</v>
      </c>
      <c r="G8" s="10">
        <v>3</v>
      </c>
      <c r="H8" s="10">
        <v>3</v>
      </c>
      <c r="I8" s="10">
        <v>3</v>
      </c>
      <c r="J8" s="10">
        <v>3</v>
      </c>
      <c r="K8" s="10">
        <v>3</v>
      </c>
      <c r="L8" s="10">
        <v>3</v>
      </c>
      <c r="M8" s="10">
        <v>3</v>
      </c>
      <c r="N8" s="10">
        <v>3</v>
      </c>
      <c r="O8" s="10">
        <v>3</v>
      </c>
      <c r="P8" s="10">
        <v>3</v>
      </c>
      <c r="Q8" s="10">
        <v>3</v>
      </c>
      <c r="R8" s="10">
        <v>3</v>
      </c>
      <c r="S8" s="10">
        <v>3</v>
      </c>
      <c r="T8" s="10">
        <v>3</v>
      </c>
      <c r="U8" s="10">
        <v>3</v>
      </c>
      <c r="V8" s="10">
        <v>3</v>
      </c>
      <c r="W8" s="10">
        <v>3</v>
      </c>
      <c r="X8" s="10">
        <v>3</v>
      </c>
      <c r="Y8" s="10">
        <v>3</v>
      </c>
      <c r="Z8" s="10">
        <v>3</v>
      </c>
      <c r="AA8" s="10">
        <v>3</v>
      </c>
      <c r="AB8" s="10">
        <v>3</v>
      </c>
      <c r="AC8" s="10">
        <v>3</v>
      </c>
      <c r="AD8" s="10">
        <v>3</v>
      </c>
      <c r="AE8" s="10">
        <v>3</v>
      </c>
      <c r="AF8" s="10">
        <v>3</v>
      </c>
      <c r="AG8" s="10">
        <v>3</v>
      </c>
      <c r="AH8" s="10">
        <v>3</v>
      </c>
      <c r="AI8" s="10">
        <v>3</v>
      </c>
      <c r="AJ8" s="10">
        <v>3</v>
      </c>
      <c r="AK8" s="10">
        <v>3</v>
      </c>
      <c r="AL8" s="10">
        <v>3</v>
      </c>
      <c r="AM8" s="10">
        <v>3</v>
      </c>
      <c r="AN8" s="10">
        <v>3</v>
      </c>
      <c r="AO8" s="10">
        <v>3</v>
      </c>
      <c r="AP8" s="10">
        <v>3</v>
      </c>
      <c r="AQ8" s="52">
        <v>3</v>
      </c>
      <c r="AR8" s="54">
        <f>COUNTIF($D$10:$AQ$10,3)</f>
        <v>4</v>
      </c>
      <c r="AS8" s="53" t="s">
        <v>165</v>
      </c>
      <c r="AT8" s="53" t="s">
        <v>281</v>
      </c>
      <c r="AU8" s="53" t="s">
        <v>277</v>
      </c>
      <c r="AV8" s="40" t="s">
        <v>278</v>
      </c>
      <c r="AW8" s="40" t="s">
        <v>279</v>
      </c>
      <c r="AX8" s="40" t="s">
        <v>280</v>
      </c>
    </row>
    <row r="9" spans="2:50" ht="15">
      <c r="B9" s="48" t="s">
        <v>166</v>
      </c>
      <c r="C9" s="9" t="s">
        <v>162</v>
      </c>
      <c r="D9" s="10">
        <v>4</v>
      </c>
      <c r="E9" s="10">
        <v>4</v>
      </c>
      <c r="F9" s="10">
        <v>4</v>
      </c>
      <c r="G9" s="10">
        <v>4</v>
      </c>
      <c r="H9" s="10">
        <v>4</v>
      </c>
      <c r="I9" s="10">
        <v>4</v>
      </c>
      <c r="J9" s="10">
        <v>4</v>
      </c>
      <c r="K9" s="10">
        <v>4</v>
      </c>
      <c r="L9" s="10">
        <v>4</v>
      </c>
      <c r="M9" s="10">
        <v>4</v>
      </c>
      <c r="N9" s="10">
        <v>4</v>
      </c>
      <c r="O9" s="10">
        <v>4</v>
      </c>
      <c r="P9" s="10">
        <v>4</v>
      </c>
      <c r="Q9" s="10">
        <v>4</v>
      </c>
      <c r="R9" s="10">
        <v>4</v>
      </c>
      <c r="S9" s="10">
        <v>4</v>
      </c>
      <c r="T9" s="10">
        <v>4</v>
      </c>
      <c r="U9" s="10">
        <v>4</v>
      </c>
      <c r="V9" s="10">
        <v>4</v>
      </c>
      <c r="W9" s="10">
        <v>4</v>
      </c>
      <c r="X9" s="10">
        <v>4</v>
      </c>
      <c r="Y9" s="10">
        <v>4</v>
      </c>
      <c r="Z9" s="10">
        <v>4</v>
      </c>
      <c r="AA9" s="10">
        <v>4</v>
      </c>
      <c r="AB9" s="10">
        <v>4</v>
      </c>
      <c r="AC9" s="10">
        <v>4</v>
      </c>
      <c r="AD9" s="10">
        <v>4</v>
      </c>
      <c r="AE9" s="10">
        <v>4</v>
      </c>
      <c r="AF9" s="10">
        <v>4</v>
      </c>
      <c r="AG9" s="10">
        <v>4</v>
      </c>
      <c r="AH9" s="10">
        <v>4</v>
      </c>
      <c r="AI9" s="10">
        <v>4</v>
      </c>
      <c r="AJ9" s="10">
        <v>4</v>
      </c>
      <c r="AK9" s="10">
        <v>4</v>
      </c>
      <c r="AL9" s="10">
        <v>4</v>
      </c>
      <c r="AM9" s="10">
        <v>4</v>
      </c>
      <c r="AN9" s="10">
        <v>4</v>
      </c>
      <c r="AO9" s="10">
        <v>4</v>
      </c>
      <c r="AP9" s="10">
        <v>4</v>
      </c>
      <c r="AQ9" s="52">
        <v>4</v>
      </c>
      <c r="AR9" s="54">
        <f>COUNTIF($D$10:$AQ$10,4)</f>
        <v>3</v>
      </c>
      <c r="AS9" s="53" t="s">
        <v>166</v>
      </c>
      <c r="AT9" s="53" t="s">
        <v>282</v>
      </c>
      <c r="AU9" s="53" t="s">
        <v>283</v>
      </c>
      <c r="AV9" s="40" t="s">
        <v>284</v>
      </c>
      <c r="AW9" s="40" t="s">
        <v>285</v>
      </c>
      <c r="AX9" s="40" t="s">
        <v>286</v>
      </c>
    </row>
    <row r="10" spans="4:44" ht="15">
      <c r="D10" s="50">
        <f>'Teste DISC'!C6</f>
        <v>1</v>
      </c>
      <c r="E10" s="50">
        <f>'Teste DISC'!C11</f>
        <v>1</v>
      </c>
      <c r="F10" s="50">
        <f>'Teste DISC'!C16</f>
        <v>2</v>
      </c>
      <c r="G10" s="50">
        <f>'Teste DISC'!C21</f>
        <v>1</v>
      </c>
      <c r="H10" s="50">
        <f>'Teste DISC'!C26</f>
        <v>1</v>
      </c>
      <c r="I10" s="50">
        <f>'Teste DISC'!C31</f>
        <v>4</v>
      </c>
      <c r="J10" s="50">
        <f>'Teste DISC'!C36</f>
        <v>4</v>
      </c>
      <c r="K10" s="50">
        <f>'Teste DISC'!C41</f>
        <v>2</v>
      </c>
      <c r="L10" s="50">
        <f>'Teste DISC'!H6</f>
        <v>2</v>
      </c>
      <c r="M10" s="50">
        <f>'Teste DISC'!H11</f>
        <v>1</v>
      </c>
      <c r="N10" s="50">
        <f>'Teste DISC'!H16</f>
        <v>1</v>
      </c>
      <c r="O10" s="50">
        <f>'Teste DISC'!H21</f>
        <v>1</v>
      </c>
      <c r="P10" s="50">
        <f>'Teste DISC'!H26</f>
        <v>3</v>
      </c>
      <c r="Q10" s="50">
        <f>'Teste DISC'!H31</f>
        <v>1</v>
      </c>
      <c r="R10" s="50">
        <f>'Teste DISC'!H36</f>
        <v>1</v>
      </c>
      <c r="S10" s="50">
        <f>'Teste DISC'!H41</f>
        <v>2</v>
      </c>
      <c r="T10" s="50">
        <f>'Teste DISC'!M6</f>
        <v>3</v>
      </c>
      <c r="U10" s="50">
        <f>'Teste DISC'!M11</f>
        <v>3</v>
      </c>
      <c r="V10" s="50">
        <f>'Teste DISC'!M16</f>
        <v>3</v>
      </c>
      <c r="W10" s="50">
        <f>'Teste DISC'!M21</f>
        <v>2</v>
      </c>
      <c r="X10" s="50">
        <f>'Teste DISC'!M26</f>
        <v>2</v>
      </c>
      <c r="Y10" s="50">
        <f>'Teste DISC'!M31</f>
        <v>1</v>
      </c>
      <c r="Z10" s="50">
        <f>'Teste DISC'!M36</f>
        <v>2</v>
      </c>
      <c r="AA10" s="50">
        <f>'Teste DISC'!M41</f>
        <v>1</v>
      </c>
      <c r="AB10" s="50">
        <f>'Teste DISC'!R6</f>
        <v>1</v>
      </c>
      <c r="AC10" s="50">
        <f>'Teste DISC'!R11</f>
        <v>1</v>
      </c>
      <c r="AD10" s="50">
        <f>'Teste DISC'!R16</f>
        <v>1</v>
      </c>
      <c r="AE10" s="50">
        <f>'Teste DISC'!R21</f>
        <v>1</v>
      </c>
      <c r="AF10" s="50">
        <f>'Teste DISC'!R26</f>
        <v>2</v>
      </c>
      <c r="AG10" s="50">
        <f>'Teste DISC'!R31</f>
        <v>1</v>
      </c>
      <c r="AH10" s="50">
        <f>'Teste DISC'!R36</f>
        <v>1</v>
      </c>
      <c r="AI10" s="50">
        <f>'Teste DISC'!R41</f>
        <v>4</v>
      </c>
      <c r="AJ10" s="50">
        <f>'Teste DISC'!W6</f>
        <v>2</v>
      </c>
      <c r="AK10" s="50">
        <f>'Teste DISC'!W11</f>
        <v>1</v>
      </c>
      <c r="AL10" s="50">
        <f>'Teste DISC'!W16</f>
        <v>2</v>
      </c>
      <c r="AM10" s="50">
        <f>'Teste DISC'!W21</f>
        <v>2</v>
      </c>
      <c r="AN10" s="50">
        <f>'Teste DISC'!W26</f>
        <v>2</v>
      </c>
      <c r="AO10" s="50">
        <f>'Teste DISC'!W31</f>
        <v>1</v>
      </c>
      <c r="AP10" s="50">
        <f>'Teste DISC'!W36</f>
        <v>1</v>
      </c>
      <c r="AQ10" s="50">
        <f>'Teste DISC'!W41</f>
        <v>1</v>
      </c>
      <c r="AR10" s="54">
        <f>SUM(AR6:AR9)</f>
        <v>40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C28" s="11">
        <f>IF(AR10=40,"","Ainda falta terminar de preencher o Teste DISC para seu resultado sair...")</f>
      </c>
    </row>
    <row r="29" ht="15">
      <c r="C29" s="55" t="str">
        <f>IF(AR10=40,"Aqui está seu Resultado:","")</f>
        <v>Aqui está seu Resultado:</v>
      </c>
    </row>
    <row r="30" ht="15"/>
    <row r="31" ht="15">
      <c r="C31" s="11" t="str">
        <f>IF(AR10=40,"Você é uma pessoa de "&amp;VLOOKUP(LARGE($AR$6:$AR$7,1),$AR$6:$AS$7,2,0)&amp;" e por isso é "&amp;VLOOKUP(LARGE($AR$6:$AR$7,1),$AR$6:$AT$7,3,0),"")</f>
        <v>Você é uma pessoa de Dominância e por isso é muito ativa(o) ao lidar com problemas e desafios.</v>
      </c>
    </row>
    <row r="32" ht="15">
      <c r="C32" s="11" t="str">
        <f>IF(AR10=40,VLOOKUP(LARGE($AR$6:$AR$7,1),$AR$6:$AV$7,4,0),"")</f>
        <v>Você pode ser descrita(o) como uma pessoa egocêntricas, diretas, ousadas, dominadoras, exigentes, enérgicas, determinadas.</v>
      </c>
    </row>
    <row r="33" ht="15">
      <c r="C33" s="11" t="str">
        <f>IF(AR10=40,VLOOKUP(LARGE($AR$6:$AR$7,1),$AR$6:$AW$7,5,0),"")</f>
        <v>Porém podem parecer arrogante porque fala sem pensar e isso cria medo nas pessoas. Como você é multitarefa, pode não dar conta de toda demanda que absorve.</v>
      </c>
    </row>
    <row r="34" ht="15">
      <c r="C34" s="11" t="str">
        <f>IF(AR10=40,VLOOKUP(LARGE($AR$6:$AR$7,1),$AR$6:$AX$7,6,0),"")</f>
        <v>Possui problema com delegação e não consegue receber feedback.</v>
      </c>
    </row>
    <row r="35" ht="15">
      <c r="C35" s="11" t="str">
        <f>IF(AR10=40,VLOOKUP(LARGE($AR$6:$AR$7,1),$AR$6:$AY$7,7,0),"")</f>
        <v>A palavra de ordem para você é CALMA, vai mais devagar com Pessoas.</v>
      </c>
    </row>
    <row r="36" ht="15"/>
    <row r="37" ht="15"/>
    <row r="38" ht="15">
      <c r="C38" s="11" t="str">
        <f>IF(AR10=40,"Além disso, você pontuou bem em "&amp;VLOOKUP(LARGE($AR$8:$AR$9,2),$AR$8:$AS$9,2,0)&amp;" e por isso também é "&amp;VLOOKUP(LARGE($AR$8:$AR$9,2),$AR$8:$AT$9,3,0),"")</f>
        <v>Além disso, você pontuou bem em Conformidade e por isso também é adepta(o) à aderir regras, regulamentos e estrutura. Gosta de fazer com qualidade e certo na primeira vez.</v>
      </c>
    </row>
    <row r="39" ht="15">
      <c r="C39" s="11" t="str">
        <f>IF(AR10=40,VLOOKUP(LARGE($AR$8:$AR$9,2),$AR$8:$AV$9,4,0),"")</f>
        <v>Você pode ser descrita(o) como uma pessoa disciplinada, cautelosa, sistemática, precisa, analítica, perfeccionista e lógica.</v>
      </c>
    </row>
    <row r="40" ht="15">
      <c r="C40" s="11" t="str">
        <f>IF(AR10=40,VLOOKUP(LARGE($AR$6:$AR$9,2),$AR$6:$AW$9,5,0),"")</f>
        <v>Porém você pode abandonar quanto têm um conflito, ser demasiadamente otimista e ser indireto na comunicação, já que fala muito.</v>
      </c>
    </row>
    <row r="41" ht="15">
      <c r="C41" s="11" t="str">
        <f>IF(AR10=40,VLOOKUP(LARGE($AR$8:$AR$9,2),$AR$8:$AX$9,6,0),"")</f>
        <v>Você é uma pessoa muito crítica e inflexível e isso faz com que seja muito dura(o) consigo mesma(o) e internalize sentimentos.</v>
      </c>
    </row>
    <row r="42" ht="15">
      <c r="C42" s="11" t="str">
        <f>IF(AR10=40,VLOOKUP(LARGE($AR$8:$AR$9,2),$AR$8:$AY$9,7,0),"")</f>
        <v>A palavra de ordem para você é FLEXIBILIDADE. Pára de buscar os 110% de conhecimento e começa logo!</v>
      </c>
    </row>
    <row r="43" ht="15"/>
  </sheetData>
  <sheetProtection selectLockedCells="1" selectUnlockedCells="1"/>
  <mergeCells count="1">
    <mergeCell ref="A1:IV2"/>
  </mergeCells>
  <conditionalFormatting sqref="D6:AQ9">
    <cfRule type="cellIs" priority="5" dxfId="71" operator="equal">
      <formula>D$10</formula>
    </cfRule>
  </conditionalFormatting>
  <conditionalFormatting sqref="AR6:AR9">
    <cfRule type="cellIs" priority="1" dxfId="68" operator="equal">
      <formula>LARGE($AR$6:$AR$9,1)</formula>
    </cfRule>
  </conditionalFormatting>
  <conditionalFormatting sqref="AR6:AR9">
    <cfRule type="cellIs" priority="2" dxfId="72" operator="equal">
      <formula>LARGE($AR$6:$AR$9,2)</formula>
    </cfRule>
  </conditionalFormatting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>
    <pageSetUpPr fitToPage="1"/>
  </sheetPr>
  <dimension ref="B2:F109"/>
  <sheetViews>
    <sheetView showGridLines="0" showRowColHeaders="0"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9.140625" style="1" customWidth="1"/>
    <col min="2" max="2" width="26.7109375" style="13" bestFit="1" customWidth="1"/>
    <col min="3" max="3" width="39.140625" style="1" bestFit="1" customWidth="1"/>
    <col min="4" max="4" width="30.421875" style="1" bestFit="1" customWidth="1"/>
    <col min="5" max="5" width="42.57421875" style="1" bestFit="1" customWidth="1"/>
    <col min="6" max="6" width="64.140625" style="1" bestFit="1" customWidth="1"/>
    <col min="7" max="16384" width="9.140625" style="1" customWidth="1"/>
  </cols>
  <sheetData>
    <row r="2" spans="2:6" ht="23.25">
      <c r="B2" s="105" t="s">
        <v>288</v>
      </c>
      <c r="C2" s="105"/>
      <c r="D2" s="105"/>
      <c r="E2" s="105"/>
      <c r="F2" s="105"/>
    </row>
    <row r="4" spans="3:6" s="12" customFormat="1" ht="18.75">
      <c r="C4" s="80" t="s">
        <v>297</v>
      </c>
      <c r="D4" s="81" t="s">
        <v>298</v>
      </c>
      <c r="E4" s="82" t="s">
        <v>299</v>
      </c>
      <c r="F4" s="83" t="s">
        <v>300</v>
      </c>
    </row>
    <row r="5" spans="2:6" ht="18.75">
      <c r="B5" s="103" t="s">
        <v>256</v>
      </c>
      <c r="C5" s="93" t="s">
        <v>177</v>
      </c>
      <c r="D5" s="95" t="s">
        <v>198</v>
      </c>
      <c r="E5" s="96" t="s">
        <v>218</v>
      </c>
      <c r="F5" s="97" t="s">
        <v>237</v>
      </c>
    </row>
    <row r="6" spans="2:6" ht="18.75">
      <c r="B6" s="103"/>
      <c r="C6" s="93" t="s">
        <v>178</v>
      </c>
      <c r="D6" s="95" t="s">
        <v>34</v>
      </c>
      <c r="E6" s="96" t="s">
        <v>69</v>
      </c>
      <c r="F6" s="97" t="s">
        <v>238</v>
      </c>
    </row>
    <row r="7" spans="2:6" ht="18.75">
      <c r="B7" s="103"/>
      <c r="C7" s="93" t="s">
        <v>179</v>
      </c>
      <c r="D7" s="95" t="s">
        <v>199</v>
      </c>
      <c r="E7" s="96" t="s">
        <v>203</v>
      </c>
      <c r="F7" s="97" t="s">
        <v>219</v>
      </c>
    </row>
    <row r="8" spans="2:6" ht="18.75">
      <c r="B8" s="103"/>
      <c r="C8" s="93" t="s">
        <v>180</v>
      </c>
      <c r="D8" s="95" t="s">
        <v>200</v>
      </c>
      <c r="E8" s="96" t="s">
        <v>28</v>
      </c>
      <c r="F8" s="97" t="s">
        <v>239</v>
      </c>
    </row>
    <row r="9" spans="2:6" ht="18.75">
      <c r="B9" s="103"/>
      <c r="C9" s="93" t="s">
        <v>181</v>
      </c>
      <c r="D9" s="95" t="s">
        <v>1</v>
      </c>
      <c r="E9" s="96" t="s">
        <v>219</v>
      </c>
      <c r="F9" s="97" t="s">
        <v>240</v>
      </c>
    </row>
    <row r="10" spans="2:6" ht="18.75">
      <c r="B10" s="103"/>
      <c r="C10" s="93" t="s">
        <v>182</v>
      </c>
      <c r="D10" s="95" t="s">
        <v>201</v>
      </c>
      <c r="E10" s="96" t="s">
        <v>220</v>
      </c>
      <c r="F10" s="97" t="s">
        <v>241</v>
      </c>
    </row>
    <row r="11" spans="2:6" ht="18.75">
      <c r="B11" s="103"/>
      <c r="C11" s="93" t="s">
        <v>183</v>
      </c>
      <c r="D11" s="95" t="s">
        <v>202</v>
      </c>
      <c r="E11" s="96" t="s">
        <v>221</v>
      </c>
      <c r="F11" s="97" t="s">
        <v>242</v>
      </c>
    </row>
    <row r="12" spans="2:6" ht="18.75">
      <c r="B12" s="103"/>
      <c r="C12" s="93" t="s">
        <v>184</v>
      </c>
      <c r="D12" s="95" t="s">
        <v>15</v>
      </c>
      <c r="E12" s="96" t="s">
        <v>222</v>
      </c>
      <c r="F12" s="97" t="s">
        <v>243</v>
      </c>
    </row>
    <row r="13" spans="2:6" ht="18.75">
      <c r="B13" s="103"/>
      <c r="C13" s="93" t="s">
        <v>185</v>
      </c>
      <c r="D13" s="95" t="s">
        <v>203</v>
      </c>
      <c r="E13" s="96" t="s">
        <v>223</v>
      </c>
      <c r="F13" s="97" t="s">
        <v>57</v>
      </c>
    </row>
    <row r="14" spans="2:6" ht="18.75">
      <c r="B14" s="103"/>
      <c r="C14" s="93" t="s">
        <v>186</v>
      </c>
      <c r="D14" s="95" t="s">
        <v>204</v>
      </c>
      <c r="E14" s="96" t="s">
        <v>224</v>
      </c>
      <c r="F14" s="97" t="s">
        <v>244</v>
      </c>
    </row>
    <row r="15" spans="2:6" ht="18.75">
      <c r="B15" s="103"/>
      <c r="C15" s="93" t="s">
        <v>187</v>
      </c>
      <c r="D15" s="95" t="s">
        <v>205</v>
      </c>
      <c r="E15" s="96" t="s">
        <v>225</v>
      </c>
      <c r="F15" s="97" t="s">
        <v>245</v>
      </c>
    </row>
    <row r="16" spans="3:6" ht="18.75">
      <c r="C16" s="94"/>
      <c r="D16" s="92"/>
      <c r="E16" s="94"/>
      <c r="F16" s="94"/>
    </row>
    <row r="17" spans="2:6" ht="18.75">
      <c r="B17" s="104" t="s">
        <v>188</v>
      </c>
      <c r="C17" s="93" t="s">
        <v>257</v>
      </c>
      <c r="D17" s="95" t="s">
        <v>206</v>
      </c>
      <c r="E17" s="96" t="s">
        <v>226</v>
      </c>
      <c r="F17" s="97" t="s">
        <v>246</v>
      </c>
    </row>
    <row r="18" spans="2:6" ht="18.75">
      <c r="B18" s="104"/>
      <c r="C18" s="93" t="s">
        <v>215</v>
      </c>
      <c r="D18" s="95" t="s">
        <v>207</v>
      </c>
      <c r="E18" s="96" t="s">
        <v>227</v>
      </c>
      <c r="F18" s="97" t="s">
        <v>247</v>
      </c>
    </row>
    <row r="19" spans="2:6" ht="18.75">
      <c r="B19" s="104"/>
      <c r="C19" s="93" t="s">
        <v>189</v>
      </c>
      <c r="D19" s="95" t="s">
        <v>208</v>
      </c>
      <c r="E19" s="96" t="s">
        <v>228</v>
      </c>
      <c r="F19" s="97" t="s">
        <v>248</v>
      </c>
    </row>
    <row r="20" spans="2:6" ht="18.75">
      <c r="B20" s="104"/>
      <c r="C20" s="93" t="s">
        <v>190</v>
      </c>
      <c r="D20" s="95" t="s">
        <v>209</v>
      </c>
      <c r="E20" s="96" t="s">
        <v>229</v>
      </c>
      <c r="F20" s="97" t="s">
        <v>249</v>
      </c>
    </row>
    <row r="21" spans="2:6" ht="18.75">
      <c r="B21" s="104"/>
      <c r="C21" s="93" t="s">
        <v>191</v>
      </c>
      <c r="D21" s="95" t="s">
        <v>210</v>
      </c>
      <c r="E21" s="96" t="s">
        <v>230</v>
      </c>
      <c r="F21" s="97" t="s">
        <v>250</v>
      </c>
    </row>
    <row r="22" spans="2:6" ht="18.75">
      <c r="B22" s="104"/>
      <c r="C22" s="93" t="s">
        <v>192</v>
      </c>
      <c r="D22" s="95" t="s">
        <v>211</v>
      </c>
      <c r="E22" s="96" t="s">
        <v>231</v>
      </c>
      <c r="F22" s="97" t="s">
        <v>251</v>
      </c>
    </row>
    <row r="23" spans="2:6" ht="18.75">
      <c r="B23" s="104"/>
      <c r="C23" s="93" t="s">
        <v>193</v>
      </c>
      <c r="D23" s="95" t="s">
        <v>212</v>
      </c>
      <c r="E23" s="96" t="s">
        <v>232</v>
      </c>
      <c r="F23" s="97" t="s">
        <v>252</v>
      </c>
    </row>
    <row r="24" spans="2:6" ht="18.75">
      <c r="B24" s="104"/>
      <c r="C24" s="93" t="s">
        <v>194</v>
      </c>
      <c r="D24" s="95" t="s">
        <v>213</v>
      </c>
      <c r="E24" s="96" t="s">
        <v>233</v>
      </c>
      <c r="F24" s="97" t="s">
        <v>253</v>
      </c>
    </row>
    <row r="25" spans="2:6" ht="18.75">
      <c r="B25" s="104"/>
      <c r="C25" s="93" t="s">
        <v>195</v>
      </c>
      <c r="D25" s="95" t="s">
        <v>214</v>
      </c>
      <c r="E25" s="96" t="s">
        <v>234</v>
      </c>
      <c r="F25" s="97" t="s">
        <v>254</v>
      </c>
    </row>
    <row r="26" spans="2:6" ht="18.75">
      <c r="B26" s="104"/>
      <c r="C26" s="93" t="s">
        <v>196</v>
      </c>
      <c r="D26" s="95" t="s">
        <v>215</v>
      </c>
      <c r="E26" s="96" t="s">
        <v>235</v>
      </c>
      <c r="F26" s="97"/>
    </row>
    <row r="27" spans="2:6" ht="18.75">
      <c r="B27" s="104"/>
      <c r="C27" s="89"/>
      <c r="D27" s="95" t="s">
        <v>216</v>
      </c>
      <c r="E27" s="96"/>
      <c r="F27" s="97"/>
    </row>
    <row r="29" spans="2:6" ht="15">
      <c r="B29" s="84" t="s">
        <v>171</v>
      </c>
      <c r="C29" s="85" t="s">
        <v>197</v>
      </c>
      <c r="D29" s="86" t="s">
        <v>217</v>
      </c>
      <c r="E29" s="87" t="s">
        <v>236</v>
      </c>
      <c r="F29" s="88" t="s">
        <v>255</v>
      </c>
    </row>
    <row r="30" ht="15.75" thickBot="1"/>
    <row r="31" spans="2:5" ht="21" thickBot="1">
      <c r="B31" s="106" t="s">
        <v>359</v>
      </c>
      <c r="C31" s="107"/>
      <c r="D31" s="107"/>
      <c r="E31" s="108"/>
    </row>
    <row r="32" spans="2:5" ht="15.75" thickBot="1">
      <c r="B32" s="109" t="s">
        <v>301</v>
      </c>
      <c r="C32" s="110"/>
      <c r="D32" s="109" t="s">
        <v>302</v>
      </c>
      <c r="E32" s="111"/>
    </row>
    <row r="33" spans="2:5" ht="15.75" thickBot="1">
      <c r="B33" s="69" t="s">
        <v>303</v>
      </c>
      <c r="C33" s="70" t="s">
        <v>304</v>
      </c>
      <c r="D33" s="112" t="s">
        <v>305</v>
      </c>
      <c r="E33" s="113"/>
    </row>
    <row r="34" spans="2:5" ht="15.75" thickBot="1">
      <c r="B34" s="71" t="s">
        <v>306</v>
      </c>
      <c r="C34" s="72" t="s">
        <v>307</v>
      </c>
      <c r="D34" s="114"/>
      <c r="E34" s="115"/>
    </row>
    <row r="35" spans="2:5" ht="30.75" thickBot="1">
      <c r="B35" s="71" t="s">
        <v>308</v>
      </c>
      <c r="C35" s="72" t="s">
        <v>309</v>
      </c>
      <c r="D35" s="70" t="s">
        <v>310</v>
      </c>
      <c r="E35" s="73" t="s">
        <v>311</v>
      </c>
    </row>
    <row r="36" spans="2:5" ht="29.25" thickBot="1">
      <c r="B36" s="71" t="s">
        <v>312</v>
      </c>
      <c r="C36" s="72" t="s">
        <v>313</v>
      </c>
      <c r="D36" s="72" t="s">
        <v>314</v>
      </c>
      <c r="E36" s="62" t="s">
        <v>315</v>
      </c>
    </row>
    <row r="37" spans="2:5" ht="29.25" thickBot="1">
      <c r="B37" s="71" t="s">
        <v>316</v>
      </c>
      <c r="C37" s="72" t="s">
        <v>317</v>
      </c>
      <c r="D37" s="72" t="s">
        <v>318</v>
      </c>
      <c r="E37" s="62" t="s">
        <v>319</v>
      </c>
    </row>
    <row r="38" spans="2:5" ht="29.25" thickBot="1">
      <c r="B38" s="71" t="s">
        <v>320</v>
      </c>
      <c r="C38" s="72" t="s">
        <v>321</v>
      </c>
      <c r="D38" s="72" t="s">
        <v>322</v>
      </c>
      <c r="E38" s="62" t="s">
        <v>323</v>
      </c>
    </row>
    <row r="39" spans="2:5" ht="29.25" thickBot="1">
      <c r="B39" s="71" t="s">
        <v>324</v>
      </c>
      <c r="C39" s="72" t="s">
        <v>325</v>
      </c>
      <c r="D39" s="72" t="s">
        <v>326</v>
      </c>
      <c r="E39" s="62" t="s">
        <v>327</v>
      </c>
    </row>
    <row r="40" spans="2:5" ht="29.25" thickBot="1">
      <c r="B40" s="71" t="s">
        <v>328</v>
      </c>
      <c r="C40" s="72" t="s">
        <v>329</v>
      </c>
      <c r="D40" s="72" t="s">
        <v>330</v>
      </c>
      <c r="E40" s="62"/>
    </row>
    <row r="41" spans="2:5" ht="29.25" thickBot="1">
      <c r="B41" s="71" t="s">
        <v>331</v>
      </c>
      <c r="C41" s="72" t="s">
        <v>332</v>
      </c>
      <c r="D41" s="72" t="s">
        <v>333</v>
      </c>
      <c r="E41" s="62"/>
    </row>
    <row r="42" spans="2:5" ht="29.25" thickBot="1">
      <c r="B42" s="74" t="s">
        <v>334</v>
      </c>
      <c r="C42" s="75" t="s">
        <v>335</v>
      </c>
      <c r="D42" s="75" t="s">
        <v>336</v>
      </c>
      <c r="E42" s="65"/>
    </row>
    <row r="43" spans="2:5" ht="18.75" thickBot="1">
      <c r="B43" s="116" t="s">
        <v>360</v>
      </c>
      <c r="C43" s="117"/>
      <c r="D43" s="117"/>
      <c r="E43" s="118"/>
    </row>
    <row r="44" spans="2:5" ht="15.75" thickBot="1">
      <c r="B44" s="109" t="s">
        <v>337</v>
      </c>
      <c r="C44" s="110"/>
      <c r="D44" s="109" t="s">
        <v>338</v>
      </c>
      <c r="E44" s="111"/>
    </row>
    <row r="45" spans="2:5" ht="29.25" thickBot="1">
      <c r="B45" s="71" t="s">
        <v>339</v>
      </c>
      <c r="C45" s="72" t="s">
        <v>340</v>
      </c>
      <c r="D45" s="72" t="s">
        <v>341</v>
      </c>
      <c r="E45" s="62" t="s">
        <v>342</v>
      </c>
    </row>
    <row r="46" spans="2:5" ht="15.75" thickBot="1">
      <c r="B46" s="71" t="s">
        <v>343</v>
      </c>
      <c r="C46" s="72" t="s">
        <v>344</v>
      </c>
      <c r="D46" s="72" t="s">
        <v>345</v>
      </c>
      <c r="E46" s="62" t="s">
        <v>346</v>
      </c>
    </row>
    <row r="47" spans="2:5" ht="29.25" thickBot="1">
      <c r="B47" s="71" t="s">
        <v>347</v>
      </c>
      <c r="C47" s="72" t="s">
        <v>348</v>
      </c>
      <c r="D47" s="72" t="s">
        <v>349</v>
      </c>
      <c r="E47" s="62" t="s">
        <v>350</v>
      </c>
    </row>
    <row r="48" spans="2:5" ht="15.75" thickBot="1">
      <c r="B48" s="71" t="s">
        <v>351</v>
      </c>
      <c r="C48" s="72" t="s">
        <v>352</v>
      </c>
      <c r="D48" s="72" t="s">
        <v>353</v>
      </c>
      <c r="E48" s="62" t="s">
        <v>354</v>
      </c>
    </row>
    <row r="49" spans="2:5" ht="29.25" thickBot="1">
      <c r="B49" s="79" t="s">
        <v>355</v>
      </c>
      <c r="C49" s="78" t="s">
        <v>356</v>
      </c>
      <c r="D49" s="78" t="s">
        <v>357</v>
      </c>
      <c r="E49" s="77" t="s">
        <v>358</v>
      </c>
    </row>
    <row r="50" ht="16.5" thickBot="1" thickTop="1"/>
    <row r="51" spans="2:5" ht="21" thickBot="1">
      <c r="B51" s="130" t="s">
        <v>491</v>
      </c>
      <c r="C51" s="131"/>
      <c r="D51" s="131"/>
      <c r="E51" s="132"/>
    </row>
    <row r="52" spans="2:5" ht="15.75" thickBot="1">
      <c r="B52" s="124" t="s">
        <v>301</v>
      </c>
      <c r="C52" s="125"/>
      <c r="D52" s="124" t="s">
        <v>302</v>
      </c>
      <c r="E52" s="126"/>
    </row>
    <row r="53" spans="2:5" ht="15.75" thickBot="1">
      <c r="B53" s="56" t="s">
        <v>303</v>
      </c>
      <c r="C53" s="57" t="s">
        <v>304</v>
      </c>
      <c r="D53" s="133" t="s">
        <v>361</v>
      </c>
      <c r="E53" s="134"/>
    </row>
    <row r="54" spans="2:5" ht="15.75" thickBot="1">
      <c r="B54" s="58" t="s">
        <v>362</v>
      </c>
      <c r="C54" s="59" t="s">
        <v>363</v>
      </c>
      <c r="D54" s="135"/>
      <c r="E54" s="136"/>
    </row>
    <row r="55" spans="2:5" ht="15.75" thickBot="1">
      <c r="B55" s="58" t="s">
        <v>364</v>
      </c>
      <c r="C55" s="59" t="s">
        <v>365</v>
      </c>
      <c r="D55" s="57" t="s">
        <v>310</v>
      </c>
      <c r="E55" s="60" t="s">
        <v>311</v>
      </c>
    </row>
    <row r="56" spans="2:5" ht="15.75" thickBot="1">
      <c r="B56" s="58" t="s">
        <v>366</v>
      </c>
      <c r="C56" s="59" t="s">
        <v>367</v>
      </c>
      <c r="D56" s="59" t="s">
        <v>368</v>
      </c>
      <c r="E56" s="61" t="s">
        <v>369</v>
      </c>
    </row>
    <row r="57" spans="2:5" ht="15.75" thickBot="1">
      <c r="B57" s="58" t="s">
        <v>370</v>
      </c>
      <c r="C57" s="59" t="s">
        <v>371</v>
      </c>
      <c r="D57" s="59" t="s">
        <v>372</v>
      </c>
      <c r="E57" s="137" t="s">
        <v>373</v>
      </c>
    </row>
    <row r="58" spans="2:5" ht="15.75" thickBot="1">
      <c r="B58" s="58" t="s">
        <v>374</v>
      </c>
      <c r="C58" s="59" t="s">
        <v>375</v>
      </c>
      <c r="D58" s="59" t="s">
        <v>376</v>
      </c>
      <c r="E58" s="138"/>
    </row>
    <row r="59" spans="2:5" ht="15.75" thickBot="1">
      <c r="B59" s="58" t="s">
        <v>377</v>
      </c>
      <c r="C59" s="59" t="s">
        <v>378</v>
      </c>
      <c r="D59" s="59" t="s">
        <v>379</v>
      </c>
      <c r="E59" s="61" t="s">
        <v>380</v>
      </c>
    </row>
    <row r="60" spans="2:5" ht="15.75" thickBot="1">
      <c r="B60" s="58" t="s">
        <v>381</v>
      </c>
      <c r="C60" s="59" t="s">
        <v>382</v>
      </c>
      <c r="D60" s="59" t="s">
        <v>383</v>
      </c>
      <c r="E60" s="61" t="s">
        <v>384</v>
      </c>
    </row>
    <row r="61" spans="2:5" ht="15.75" thickBot="1">
      <c r="B61" s="58" t="s">
        <v>385</v>
      </c>
      <c r="C61" s="139" t="s">
        <v>386</v>
      </c>
      <c r="D61" s="59" t="s">
        <v>387</v>
      </c>
      <c r="E61" s="61" t="s">
        <v>388</v>
      </c>
    </row>
    <row r="62" spans="2:5" ht="15.75" thickBot="1">
      <c r="B62" s="63" t="s">
        <v>389</v>
      </c>
      <c r="C62" s="140"/>
      <c r="D62" s="64" t="s">
        <v>390</v>
      </c>
      <c r="E62" s="65"/>
    </row>
    <row r="63" spans="2:5" ht="21" thickBot="1">
      <c r="B63" s="121" t="s">
        <v>391</v>
      </c>
      <c r="C63" s="122"/>
      <c r="D63" s="122"/>
      <c r="E63" s="123"/>
    </row>
    <row r="64" spans="2:5" ht="15.75" thickBot="1">
      <c r="B64" s="124" t="s">
        <v>337</v>
      </c>
      <c r="C64" s="125"/>
      <c r="D64" s="124" t="s">
        <v>338</v>
      </c>
      <c r="E64" s="126"/>
    </row>
    <row r="65" spans="2:5" ht="15.75" thickBot="1">
      <c r="B65" s="58" t="s">
        <v>392</v>
      </c>
      <c r="C65" s="59" t="s">
        <v>393</v>
      </c>
      <c r="D65" s="59" t="s">
        <v>394</v>
      </c>
      <c r="E65" s="61" t="s">
        <v>395</v>
      </c>
    </row>
    <row r="66" spans="2:5" ht="15.75" thickBot="1">
      <c r="B66" s="58" t="s">
        <v>396</v>
      </c>
      <c r="C66" s="59" t="s">
        <v>397</v>
      </c>
      <c r="D66" s="59" t="s">
        <v>398</v>
      </c>
      <c r="E66" s="61" t="s">
        <v>350</v>
      </c>
    </row>
    <row r="67" spans="2:5" ht="15.75" thickBot="1">
      <c r="B67" s="66" t="s">
        <v>399</v>
      </c>
      <c r="C67" s="67" t="s">
        <v>400</v>
      </c>
      <c r="D67" s="67" t="s">
        <v>401</v>
      </c>
      <c r="E67" s="68" t="s">
        <v>402</v>
      </c>
    </row>
    <row r="68" ht="15.75" thickTop="1"/>
    <row r="70" ht="15.75" thickBot="1"/>
    <row r="71" spans="2:5" ht="21" thickBot="1">
      <c r="B71" s="127" t="s">
        <v>487</v>
      </c>
      <c r="C71" s="128"/>
      <c r="D71" s="128"/>
      <c r="E71" s="129"/>
    </row>
    <row r="72" spans="2:5" ht="15.75" thickBot="1">
      <c r="B72" s="109" t="s">
        <v>301</v>
      </c>
      <c r="C72" s="110"/>
      <c r="D72" s="109" t="s">
        <v>302</v>
      </c>
      <c r="E72" s="111"/>
    </row>
    <row r="73" spans="2:5" ht="15.75" thickBot="1">
      <c r="B73" s="69" t="s">
        <v>303</v>
      </c>
      <c r="C73" s="70" t="s">
        <v>304</v>
      </c>
      <c r="D73" s="112" t="s">
        <v>403</v>
      </c>
      <c r="E73" s="113"/>
    </row>
    <row r="74" spans="2:5" ht="15.75" thickBot="1">
      <c r="B74" s="71" t="s">
        <v>404</v>
      </c>
      <c r="C74" s="72" t="s">
        <v>405</v>
      </c>
      <c r="D74" s="114"/>
      <c r="E74" s="115"/>
    </row>
    <row r="75" spans="2:5" ht="30.75" thickBot="1">
      <c r="B75" s="71" t="s">
        <v>406</v>
      </c>
      <c r="C75" s="72" t="s">
        <v>407</v>
      </c>
      <c r="D75" s="70" t="s">
        <v>310</v>
      </c>
      <c r="E75" s="73" t="s">
        <v>311</v>
      </c>
    </row>
    <row r="76" spans="2:5" ht="15.75" thickBot="1">
      <c r="B76" s="71" t="s">
        <v>408</v>
      </c>
      <c r="C76" s="119" t="s">
        <v>409</v>
      </c>
      <c r="D76" s="72" t="s">
        <v>410</v>
      </c>
      <c r="E76" s="62" t="s">
        <v>411</v>
      </c>
    </row>
    <row r="77" spans="2:5" ht="29.25" thickBot="1">
      <c r="B77" s="71" t="s">
        <v>412</v>
      </c>
      <c r="C77" s="120"/>
      <c r="D77" s="72" t="s">
        <v>413</v>
      </c>
      <c r="E77" s="62" t="s">
        <v>414</v>
      </c>
    </row>
    <row r="78" spans="2:5" ht="29.25" thickBot="1">
      <c r="B78" s="71" t="s">
        <v>415</v>
      </c>
      <c r="C78" s="72" t="s">
        <v>416</v>
      </c>
      <c r="D78" s="119" t="s">
        <v>417</v>
      </c>
      <c r="E78" s="62" t="s">
        <v>418</v>
      </c>
    </row>
    <row r="79" spans="2:5" ht="29.25" thickBot="1">
      <c r="B79" s="71" t="s">
        <v>419</v>
      </c>
      <c r="C79" s="72" t="s">
        <v>420</v>
      </c>
      <c r="D79" s="120"/>
      <c r="E79" s="62" t="s">
        <v>421</v>
      </c>
    </row>
    <row r="80" spans="2:5" ht="15.75" thickBot="1">
      <c r="B80" s="71" t="s">
        <v>422</v>
      </c>
      <c r="C80" s="72" t="s">
        <v>423</v>
      </c>
      <c r="D80" s="72" t="s">
        <v>424</v>
      </c>
      <c r="E80" s="62"/>
    </row>
    <row r="81" spans="2:5" ht="29.25" thickBot="1">
      <c r="B81" s="71" t="s">
        <v>425</v>
      </c>
      <c r="C81" s="72" t="s">
        <v>426</v>
      </c>
      <c r="D81" s="72" t="s">
        <v>427</v>
      </c>
      <c r="E81" s="62"/>
    </row>
    <row r="82" spans="2:5" ht="29.25" thickBot="1">
      <c r="B82" s="74" t="s">
        <v>428</v>
      </c>
      <c r="C82" s="75" t="s">
        <v>429</v>
      </c>
      <c r="D82" s="75" t="s">
        <v>430</v>
      </c>
      <c r="E82" s="65"/>
    </row>
    <row r="83" spans="2:5" ht="18.75" thickBot="1">
      <c r="B83" s="141" t="s">
        <v>488</v>
      </c>
      <c r="C83" s="142"/>
      <c r="D83" s="142"/>
      <c r="E83" s="143"/>
    </row>
    <row r="84" spans="2:5" ht="15.75" thickBot="1">
      <c r="B84" s="109" t="s">
        <v>337</v>
      </c>
      <c r="C84" s="110"/>
      <c r="D84" s="109" t="s">
        <v>338</v>
      </c>
      <c r="E84" s="111"/>
    </row>
    <row r="85" spans="2:5" ht="29.25" thickBot="1">
      <c r="B85" s="71" t="s">
        <v>431</v>
      </c>
      <c r="C85" s="72" t="s">
        <v>432</v>
      </c>
      <c r="D85" s="72" t="s">
        <v>433</v>
      </c>
      <c r="E85" s="62" t="s">
        <v>434</v>
      </c>
    </row>
    <row r="86" spans="2:5" ht="15.75" thickBot="1">
      <c r="B86" s="71" t="s">
        <v>435</v>
      </c>
      <c r="C86" s="72" t="s">
        <v>436</v>
      </c>
      <c r="D86" s="72" t="s">
        <v>437</v>
      </c>
      <c r="E86" s="62" t="s">
        <v>438</v>
      </c>
    </row>
    <row r="87" spans="2:5" ht="15.75" thickBot="1">
      <c r="B87" s="119" t="s">
        <v>439</v>
      </c>
      <c r="C87" s="119" t="s">
        <v>440</v>
      </c>
      <c r="D87" s="72" t="s">
        <v>441</v>
      </c>
      <c r="E87" s="62" t="s">
        <v>442</v>
      </c>
    </row>
    <row r="88" spans="2:5" ht="29.25" thickBot="1">
      <c r="B88" s="144"/>
      <c r="C88" s="144"/>
      <c r="D88" s="78" t="s">
        <v>443</v>
      </c>
      <c r="E88" s="76" t="s">
        <v>444</v>
      </c>
    </row>
    <row r="89" spans="3:5" ht="15.75" thickTop="1">
      <c r="C89" s="6"/>
      <c r="D89" s="6"/>
      <c r="E89" s="6"/>
    </row>
    <row r="90" ht="15.75" thickBot="1"/>
    <row r="91" spans="2:6" ht="24" thickBot="1">
      <c r="B91" s="145" t="s">
        <v>489</v>
      </c>
      <c r="C91" s="146"/>
      <c r="D91" s="146"/>
      <c r="E91" s="147"/>
      <c r="F91" s="1" t="s">
        <v>161</v>
      </c>
    </row>
    <row r="92" spans="2:5" ht="15.75" thickBot="1">
      <c r="B92" s="109" t="s">
        <v>301</v>
      </c>
      <c r="C92" s="110"/>
      <c r="D92" s="109" t="s">
        <v>302</v>
      </c>
      <c r="E92" s="111"/>
    </row>
    <row r="93" spans="2:5" ht="15.75" thickBot="1">
      <c r="B93" s="69" t="s">
        <v>303</v>
      </c>
      <c r="C93" s="70" t="s">
        <v>304</v>
      </c>
      <c r="D93" s="112" t="s">
        <v>445</v>
      </c>
      <c r="E93" s="113"/>
    </row>
    <row r="94" spans="2:5" ht="15.75" thickBot="1">
      <c r="B94" s="71" t="s">
        <v>446</v>
      </c>
      <c r="C94" s="72" t="s">
        <v>447</v>
      </c>
      <c r="D94" s="114"/>
      <c r="E94" s="115"/>
    </row>
    <row r="95" spans="2:5" ht="30.75" thickBot="1">
      <c r="B95" s="71" t="s">
        <v>408</v>
      </c>
      <c r="C95" s="72" t="s">
        <v>448</v>
      </c>
      <c r="D95" s="70" t="s">
        <v>310</v>
      </c>
      <c r="E95" s="73" t="s">
        <v>311</v>
      </c>
    </row>
    <row r="96" spans="2:5" ht="29.25" thickBot="1">
      <c r="B96" s="71" t="s">
        <v>449</v>
      </c>
      <c r="C96" s="72" t="s">
        <v>450</v>
      </c>
      <c r="D96" s="72" t="s">
        <v>451</v>
      </c>
      <c r="E96" s="62" t="s">
        <v>452</v>
      </c>
    </row>
    <row r="97" spans="2:5" ht="15.75" thickBot="1">
      <c r="B97" s="71" t="s">
        <v>453</v>
      </c>
      <c r="C97" s="72" t="s">
        <v>454</v>
      </c>
      <c r="D97" s="72" t="s">
        <v>455</v>
      </c>
      <c r="E97" s="62" t="s">
        <v>456</v>
      </c>
    </row>
    <row r="98" spans="2:5" ht="15.75" thickBot="1">
      <c r="B98" s="71" t="s">
        <v>457</v>
      </c>
      <c r="C98" s="72" t="s">
        <v>458</v>
      </c>
      <c r="D98" s="72" t="s">
        <v>459</v>
      </c>
      <c r="E98" s="62" t="s">
        <v>460</v>
      </c>
    </row>
    <row r="99" spans="2:5" ht="29.25" thickBot="1">
      <c r="B99" s="71" t="s">
        <v>461</v>
      </c>
      <c r="C99" s="72" t="s">
        <v>321</v>
      </c>
      <c r="D99" s="72" t="s">
        <v>462</v>
      </c>
      <c r="E99" s="148" t="s">
        <v>463</v>
      </c>
    </row>
    <row r="100" spans="2:5" ht="29.25" thickBot="1">
      <c r="B100" s="71" t="s">
        <v>464</v>
      </c>
      <c r="C100" s="72" t="s">
        <v>465</v>
      </c>
      <c r="D100" s="72" t="s">
        <v>466</v>
      </c>
      <c r="E100" s="149"/>
    </row>
    <row r="101" spans="2:5" ht="29.25" thickBot="1">
      <c r="B101" s="71" t="s">
        <v>467</v>
      </c>
      <c r="C101" s="72" t="s">
        <v>468</v>
      </c>
      <c r="D101" s="72" t="s">
        <v>469</v>
      </c>
      <c r="E101" s="62"/>
    </row>
    <row r="102" spans="2:5" ht="29.25" thickBot="1">
      <c r="B102" s="74" t="s">
        <v>470</v>
      </c>
      <c r="C102" s="75" t="s">
        <v>471</v>
      </c>
      <c r="D102" s="75" t="s">
        <v>472</v>
      </c>
      <c r="E102" s="65"/>
    </row>
    <row r="103" spans="2:5" ht="18.75" thickBot="1">
      <c r="B103" s="150" t="s">
        <v>490</v>
      </c>
      <c r="C103" s="151"/>
      <c r="D103" s="151"/>
      <c r="E103" s="152"/>
    </row>
    <row r="104" spans="2:5" ht="15.75" thickBot="1">
      <c r="B104" s="109" t="s">
        <v>337</v>
      </c>
      <c r="C104" s="110"/>
      <c r="D104" s="109" t="s">
        <v>338</v>
      </c>
      <c r="E104" s="111"/>
    </row>
    <row r="105" spans="2:5" ht="15.75" thickBot="1">
      <c r="B105" s="71" t="s">
        <v>473</v>
      </c>
      <c r="C105" s="72" t="s">
        <v>474</v>
      </c>
      <c r="D105" s="72" t="s">
        <v>475</v>
      </c>
      <c r="E105" s="62" t="s">
        <v>476</v>
      </c>
    </row>
    <row r="106" spans="2:5" ht="15.75" thickBot="1">
      <c r="B106" s="71" t="s">
        <v>477</v>
      </c>
      <c r="C106" s="72" t="s">
        <v>478</v>
      </c>
      <c r="D106" s="72" t="s">
        <v>479</v>
      </c>
      <c r="E106" s="62" t="s">
        <v>480</v>
      </c>
    </row>
    <row r="107" spans="2:5" ht="29.25" thickBot="1">
      <c r="B107" s="71" t="s">
        <v>481</v>
      </c>
      <c r="C107" s="72" t="s">
        <v>482</v>
      </c>
      <c r="D107" s="72" t="s">
        <v>483</v>
      </c>
      <c r="E107" s="62" t="s">
        <v>484</v>
      </c>
    </row>
    <row r="108" spans="2:5" ht="29.25" thickBot="1">
      <c r="B108" s="79"/>
      <c r="C108" s="78"/>
      <c r="D108" s="78" t="s">
        <v>485</v>
      </c>
      <c r="E108" s="76" t="s">
        <v>486</v>
      </c>
    </row>
    <row r="109" spans="3:5" ht="15.75" thickTop="1">
      <c r="C109" s="6"/>
      <c r="D109" s="6"/>
      <c r="E109" s="6"/>
    </row>
  </sheetData>
  <sheetProtection selectLockedCells="1" selectUnlockedCells="1"/>
  <mergeCells count="38">
    <mergeCell ref="B104:C104"/>
    <mergeCell ref="D104:E104"/>
    <mergeCell ref="B91:E91"/>
    <mergeCell ref="B92:C92"/>
    <mergeCell ref="D92:E92"/>
    <mergeCell ref="D93:E94"/>
    <mergeCell ref="E99:E100"/>
    <mergeCell ref="B103:E103"/>
    <mergeCell ref="D78:D79"/>
    <mergeCell ref="B83:E83"/>
    <mergeCell ref="B84:C84"/>
    <mergeCell ref="D84:E84"/>
    <mergeCell ref="B87:B88"/>
    <mergeCell ref="C87:C88"/>
    <mergeCell ref="B72:C72"/>
    <mergeCell ref="D72:E72"/>
    <mergeCell ref="B51:E51"/>
    <mergeCell ref="B52:C52"/>
    <mergeCell ref="D52:E52"/>
    <mergeCell ref="D53:E54"/>
    <mergeCell ref="E57:E58"/>
    <mergeCell ref="C61:C62"/>
    <mergeCell ref="D33:E34"/>
    <mergeCell ref="B43:E43"/>
    <mergeCell ref="B44:C44"/>
    <mergeCell ref="D44:E44"/>
    <mergeCell ref="D73:E74"/>
    <mergeCell ref="C76:C77"/>
    <mergeCell ref="B63:E63"/>
    <mergeCell ref="B64:C64"/>
    <mergeCell ref="D64:E64"/>
    <mergeCell ref="B71:E71"/>
    <mergeCell ref="B5:B15"/>
    <mergeCell ref="B17:B27"/>
    <mergeCell ref="B2:F2"/>
    <mergeCell ref="B31:E31"/>
    <mergeCell ref="B32:C32"/>
    <mergeCell ref="D32:E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>
    <pageSetUpPr fitToPage="1"/>
  </sheetPr>
  <dimension ref="A1:Q35"/>
  <sheetViews>
    <sheetView zoomScaleSheetLayoutView="107" zoomScalePageLayoutView="0" workbookViewId="0" topLeftCell="C1">
      <pane ySplit="5" topLeftCell="A11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57421875" style="15" customWidth="1"/>
    <col min="2" max="2" width="85.8515625" style="14" customWidth="1"/>
    <col min="3" max="4" width="10.8515625" style="15" customWidth="1"/>
    <col min="5" max="5" width="8.7109375" style="15" customWidth="1"/>
    <col min="6" max="6" width="22.7109375" style="15" customWidth="1"/>
    <col min="7" max="7" width="15.57421875" style="15" customWidth="1"/>
    <col min="8" max="9" width="16.7109375" style="19" customWidth="1"/>
    <col min="10" max="10" width="28.57421875" style="14" customWidth="1"/>
    <col min="11" max="11" width="9.140625" style="14" customWidth="1"/>
    <col min="12" max="12" width="0" style="14" hidden="1" customWidth="1"/>
    <col min="13" max="17" width="0" style="21" hidden="1" customWidth="1"/>
    <col min="18" max="16384" width="9.140625" style="14" customWidth="1"/>
  </cols>
  <sheetData>
    <row r="1" spans="1:10" ht="27" customHeight="1">
      <c r="A1" s="156" t="s">
        <v>271</v>
      </c>
      <c r="B1" s="156"/>
      <c r="C1" s="157"/>
      <c r="D1" s="157"/>
      <c r="E1" s="157"/>
      <c r="F1" s="157"/>
      <c r="G1" s="157"/>
      <c r="H1" s="157"/>
      <c r="I1" s="157"/>
      <c r="J1" s="157"/>
    </row>
    <row r="2" spans="1:10" ht="27" customHeight="1">
      <c r="A2" s="158" t="s">
        <v>270</v>
      </c>
      <c r="B2" s="158" t="s">
        <v>270</v>
      </c>
      <c r="C2" s="157" t="s">
        <v>494</v>
      </c>
      <c r="D2" s="157"/>
      <c r="E2" s="157"/>
      <c r="F2" s="157"/>
      <c r="G2" s="157"/>
      <c r="H2" s="157"/>
      <c r="I2" s="157"/>
      <c r="J2" s="157"/>
    </row>
    <row r="3" spans="1:10" ht="15">
      <c r="A3" s="41"/>
      <c r="B3" s="42"/>
      <c r="C3" s="43"/>
      <c r="D3" s="43"/>
      <c r="E3" s="43"/>
      <c r="F3" s="43"/>
      <c r="G3" s="43"/>
      <c r="H3" s="44"/>
      <c r="I3" s="44"/>
      <c r="J3" s="45"/>
    </row>
    <row r="4" spans="1:17" s="15" customFormat="1" ht="23.25">
      <c r="A4" s="153" t="s">
        <v>269</v>
      </c>
      <c r="B4" s="154"/>
      <c r="C4" s="154"/>
      <c r="D4" s="154"/>
      <c r="E4" s="154"/>
      <c r="F4" s="154"/>
      <c r="G4" s="154"/>
      <c r="H4" s="154"/>
      <c r="I4" s="154"/>
      <c r="J4" s="155"/>
      <c r="M4" s="22"/>
      <c r="N4" s="22"/>
      <c r="O4" s="22"/>
      <c r="P4" s="22"/>
      <c r="Q4" s="22"/>
    </row>
    <row r="5" spans="1:17" s="15" customFormat="1" ht="15.75">
      <c r="A5" s="24" t="s">
        <v>266</v>
      </c>
      <c r="B5" s="25" t="s">
        <v>258</v>
      </c>
      <c r="C5" s="25" t="s">
        <v>259</v>
      </c>
      <c r="D5" s="25" t="s">
        <v>260</v>
      </c>
      <c r="E5" s="25" t="s">
        <v>261</v>
      </c>
      <c r="F5" s="25" t="s">
        <v>262</v>
      </c>
      <c r="G5" s="25" t="s">
        <v>268</v>
      </c>
      <c r="H5" s="26" t="s">
        <v>263</v>
      </c>
      <c r="I5" s="26" t="s">
        <v>265</v>
      </c>
      <c r="J5" s="27" t="s">
        <v>264</v>
      </c>
      <c r="M5" s="22" t="s">
        <v>267</v>
      </c>
      <c r="N5" s="22"/>
      <c r="O5" s="22"/>
      <c r="P5" s="22"/>
      <c r="Q5" s="22"/>
    </row>
    <row r="6" spans="1:17" ht="15">
      <c r="A6" s="28">
        <v>1</v>
      </c>
      <c r="B6" s="32"/>
      <c r="C6" s="33"/>
      <c r="D6" s="33"/>
      <c r="E6" s="30">
        <f>IF(OR(C6="",D6="",B6=""),"",C6*D6)</f>
      </c>
      <c r="F6" s="31">
        <f>IF(OR(C6="",D6="",B6=""),"",IF(SUM($E$6:$E$30)=0,"",IF(OR(C6="",D6=""),"",E6/SUM($E$6:$E$30))))</f>
      </c>
      <c r="G6" s="30">
        <f>IF(OR(C6="",D6="",B6=""),"",VLOOKUP(F6,$M$6:$P$30,4,0))</f>
      </c>
      <c r="H6" s="35"/>
      <c r="I6" s="36"/>
      <c r="J6" s="29">
        <f ca="1">IF(H6="","","Faltam "&amp;DAYS360(TODAY(),H6)&amp;" dia(s) e "&amp;IF(H6=TODAY(),HOUR(I6)-HOUR(NOW()),HOUR(I6)+(24-HOUR(NOW())))&amp;" hora(s)")</f>
      </c>
      <c r="M6" s="21" t="e">
        <f>LARGE($F$6:$F$30,Q6)</f>
        <v>#NUM!</v>
      </c>
      <c r="N6" s="23" t="e">
        <f>ROUND(M6,2)</f>
        <v>#NUM!</v>
      </c>
      <c r="O6" s="21" t="e">
        <f>IF(N6&lt;0.8,"ok",IF(AND(N6&gt;=0.8,N5&lt;0.8),"ok","no"))</f>
        <v>#NUM!</v>
      </c>
      <c r="P6" s="21" t="e">
        <f>IF(O6="OK","Executar","Não Executar")</f>
        <v>#NUM!</v>
      </c>
      <c r="Q6" s="21">
        <v>1</v>
      </c>
    </row>
    <row r="7" spans="1:17" ht="15">
      <c r="A7" s="28">
        <v>2</v>
      </c>
      <c r="B7" s="32"/>
      <c r="C7" s="33"/>
      <c r="D7" s="33"/>
      <c r="E7" s="30">
        <f aca="true" t="shared" si="0" ref="E7:E30">IF(OR(C7="",D7="",B7=""),"",C7*D7)</f>
      </c>
      <c r="F7" s="31">
        <f aca="true" t="shared" si="1" ref="F7:F30">IF(OR(C7="",D7="",B7=""),"",IF(SUM($E$6:$E$30)=0,"",IF(OR(C7="",D7=""),"",E7/SUM($E$6:$E$30))))</f>
      </c>
      <c r="G7" s="30">
        <f aca="true" t="shared" si="2" ref="G7:G30">IF(OR(C7="",D7="",B7=""),"",VLOOKUP(F7,$M$6:$P$30,4,0))</f>
      </c>
      <c r="H7" s="35"/>
      <c r="I7" s="36"/>
      <c r="J7" s="29">
        <f aca="true" ca="1" t="shared" si="3" ref="J7:J30">IF(H7="","","Faltam "&amp;DAYS360(TODAY(),H7)&amp;" dia(s) e "&amp;IF(H7=TODAY(),HOUR(I7)-HOUR(NOW()),HOUR(I7)+(24-HOUR(NOW())))&amp;" hora(s)")</f>
      </c>
      <c r="M7" s="21" t="e">
        <f aca="true" t="shared" si="4" ref="M7:M30">LARGE($F$6:$F$30,Q7)</f>
        <v>#NUM!</v>
      </c>
      <c r="N7" s="23" t="e">
        <f>ROUND(M7,2)+N6</f>
        <v>#NUM!</v>
      </c>
      <c r="O7" s="21" t="e">
        <f aca="true" t="shared" si="5" ref="O7:O30">IF(N7&lt;0.8,"ok",IF(AND(N7&gt;=0.8,N6&lt;0.8),"ok","no"))</f>
        <v>#NUM!</v>
      </c>
      <c r="P7" s="21" t="e">
        <f aca="true" t="shared" si="6" ref="P7:P30">IF(O7="OK","Executar","Não Executar")</f>
        <v>#NUM!</v>
      </c>
      <c r="Q7" s="21">
        <v>2</v>
      </c>
    </row>
    <row r="8" spans="1:17" ht="15">
      <c r="A8" s="28">
        <v>3</v>
      </c>
      <c r="B8" s="32"/>
      <c r="C8" s="33"/>
      <c r="D8" s="33"/>
      <c r="E8" s="30">
        <f t="shared" si="0"/>
      </c>
      <c r="F8" s="31">
        <f t="shared" si="1"/>
      </c>
      <c r="G8" s="30">
        <f t="shared" si="2"/>
      </c>
      <c r="H8" s="35"/>
      <c r="I8" s="36"/>
      <c r="J8" s="29">
        <f ca="1" t="shared" si="3"/>
      </c>
      <c r="M8" s="21" t="e">
        <f t="shared" si="4"/>
        <v>#NUM!</v>
      </c>
      <c r="N8" s="23" t="e">
        <f aca="true" t="shared" si="7" ref="N8:N30">ROUND(M8,2)+N7</f>
        <v>#NUM!</v>
      </c>
      <c r="O8" s="21" t="e">
        <f t="shared" si="5"/>
        <v>#NUM!</v>
      </c>
      <c r="P8" s="21" t="e">
        <f t="shared" si="6"/>
        <v>#NUM!</v>
      </c>
      <c r="Q8" s="21">
        <v>3</v>
      </c>
    </row>
    <row r="9" spans="1:17" ht="15">
      <c r="A9" s="28">
        <v>4</v>
      </c>
      <c r="B9" s="32"/>
      <c r="C9" s="33"/>
      <c r="D9" s="33"/>
      <c r="E9" s="30">
        <f t="shared" si="0"/>
      </c>
      <c r="F9" s="31">
        <f t="shared" si="1"/>
      </c>
      <c r="G9" s="30">
        <f t="shared" si="2"/>
      </c>
      <c r="H9" s="35"/>
      <c r="I9" s="36"/>
      <c r="J9" s="29">
        <f ca="1" t="shared" si="3"/>
      </c>
      <c r="M9" s="21" t="e">
        <f t="shared" si="4"/>
        <v>#NUM!</v>
      </c>
      <c r="N9" s="23" t="e">
        <f t="shared" si="7"/>
        <v>#NUM!</v>
      </c>
      <c r="O9" s="21" t="e">
        <f t="shared" si="5"/>
        <v>#NUM!</v>
      </c>
      <c r="P9" s="21" t="e">
        <f t="shared" si="6"/>
        <v>#NUM!</v>
      </c>
      <c r="Q9" s="21">
        <v>4</v>
      </c>
    </row>
    <row r="10" spans="1:17" ht="15">
      <c r="A10" s="28">
        <v>5</v>
      </c>
      <c r="B10" s="32"/>
      <c r="C10" s="33"/>
      <c r="D10" s="33"/>
      <c r="E10" s="30">
        <f t="shared" si="0"/>
      </c>
      <c r="F10" s="31">
        <f t="shared" si="1"/>
      </c>
      <c r="G10" s="30">
        <f t="shared" si="2"/>
      </c>
      <c r="H10" s="35"/>
      <c r="I10" s="36"/>
      <c r="J10" s="29">
        <f ca="1" t="shared" si="3"/>
      </c>
      <c r="M10" s="21" t="e">
        <f t="shared" si="4"/>
        <v>#NUM!</v>
      </c>
      <c r="N10" s="23" t="e">
        <f t="shared" si="7"/>
        <v>#NUM!</v>
      </c>
      <c r="O10" s="21" t="e">
        <f t="shared" si="5"/>
        <v>#NUM!</v>
      </c>
      <c r="P10" s="21" t="e">
        <f t="shared" si="6"/>
        <v>#NUM!</v>
      </c>
      <c r="Q10" s="21">
        <v>5</v>
      </c>
    </row>
    <row r="11" spans="1:17" ht="15">
      <c r="A11" s="28">
        <v>6</v>
      </c>
      <c r="B11" s="32"/>
      <c r="C11" s="33"/>
      <c r="D11" s="33"/>
      <c r="E11" s="30">
        <f t="shared" si="0"/>
      </c>
      <c r="F11" s="31">
        <f t="shared" si="1"/>
      </c>
      <c r="G11" s="30">
        <f t="shared" si="2"/>
      </c>
      <c r="H11" s="35"/>
      <c r="I11" s="36"/>
      <c r="J11" s="29">
        <f ca="1" t="shared" si="3"/>
      </c>
      <c r="M11" s="21" t="e">
        <f t="shared" si="4"/>
        <v>#NUM!</v>
      </c>
      <c r="N11" s="23" t="e">
        <f t="shared" si="7"/>
        <v>#NUM!</v>
      </c>
      <c r="O11" s="21" t="e">
        <f t="shared" si="5"/>
        <v>#NUM!</v>
      </c>
      <c r="P11" s="21" t="e">
        <f t="shared" si="6"/>
        <v>#NUM!</v>
      </c>
      <c r="Q11" s="21">
        <v>6</v>
      </c>
    </row>
    <row r="12" spans="1:17" ht="15">
      <c r="A12" s="28">
        <v>7</v>
      </c>
      <c r="B12" s="32"/>
      <c r="C12" s="33"/>
      <c r="D12" s="33"/>
      <c r="E12" s="30">
        <f t="shared" si="0"/>
      </c>
      <c r="F12" s="31">
        <f t="shared" si="1"/>
      </c>
      <c r="G12" s="30">
        <f t="shared" si="2"/>
      </c>
      <c r="H12" s="35"/>
      <c r="I12" s="36"/>
      <c r="J12" s="29">
        <f ca="1" t="shared" si="3"/>
      </c>
      <c r="M12" s="21" t="e">
        <f t="shared" si="4"/>
        <v>#NUM!</v>
      </c>
      <c r="N12" s="23" t="e">
        <f t="shared" si="7"/>
        <v>#NUM!</v>
      </c>
      <c r="O12" s="21" t="e">
        <f t="shared" si="5"/>
        <v>#NUM!</v>
      </c>
      <c r="P12" s="21" t="e">
        <f t="shared" si="6"/>
        <v>#NUM!</v>
      </c>
      <c r="Q12" s="21">
        <v>7</v>
      </c>
    </row>
    <row r="13" spans="1:17" ht="15">
      <c r="A13" s="28">
        <v>8</v>
      </c>
      <c r="B13" s="34"/>
      <c r="C13" s="33"/>
      <c r="D13" s="33"/>
      <c r="E13" s="30">
        <f t="shared" si="0"/>
      </c>
      <c r="F13" s="31">
        <f t="shared" si="1"/>
      </c>
      <c r="G13" s="30">
        <f t="shared" si="2"/>
      </c>
      <c r="H13" s="35"/>
      <c r="I13" s="36"/>
      <c r="J13" s="29">
        <f ca="1" t="shared" si="3"/>
      </c>
      <c r="M13" s="21" t="e">
        <f t="shared" si="4"/>
        <v>#NUM!</v>
      </c>
      <c r="N13" s="23" t="e">
        <f t="shared" si="7"/>
        <v>#NUM!</v>
      </c>
      <c r="O13" s="21" t="e">
        <f t="shared" si="5"/>
        <v>#NUM!</v>
      </c>
      <c r="P13" s="21" t="e">
        <f t="shared" si="6"/>
        <v>#NUM!</v>
      </c>
      <c r="Q13" s="21">
        <v>8</v>
      </c>
    </row>
    <row r="14" spans="1:17" ht="15">
      <c r="A14" s="28">
        <v>9</v>
      </c>
      <c r="B14" s="34"/>
      <c r="C14" s="33"/>
      <c r="D14" s="33"/>
      <c r="E14" s="30">
        <f t="shared" si="0"/>
      </c>
      <c r="F14" s="31">
        <f t="shared" si="1"/>
      </c>
      <c r="G14" s="30">
        <f t="shared" si="2"/>
      </c>
      <c r="H14" s="35"/>
      <c r="I14" s="36"/>
      <c r="J14" s="29">
        <f ca="1" t="shared" si="3"/>
      </c>
      <c r="M14" s="21" t="e">
        <f t="shared" si="4"/>
        <v>#NUM!</v>
      </c>
      <c r="N14" s="23" t="e">
        <f t="shared" si="7"/>
        <v>#NUM!</v>
      </c>
      <c r="O14" s="21" t="e">
        <f t="shared" si="5"/>
        <v>#NUM!</v>
      </c>
      <c r="P14" s="21" t="e">
        <f t="shared" si="6"/>
        <v>#NUM!</v>
      </c>
      <c r="Q14" s="21">
        <v>9</v>
      </c>
    </row>
    <row r="15" spans="1:17" ht="15">
      <c r="A15" s="28">
        <v>10</v>
      </c>
      <c r="B15" s="34"/>
      <c r="C15" s="33"/>
      <c r="D15" s="33"/>
      <c r="E15" s="30">
        <f t="shared" si="0"/>
      </c>
      <c r="F15" s="31">
        <f t="shared" si="1"/>
      </c>
      <c r="G15" s="30">
        <f t="shared" si="2"/>
      </c>
      <c r="H15" s="35"/>
      <c r="I15" s="36"/>
      <c r="J15" s="29">
        <f ca="1" t="shared" si="3"/>
      </c>
      <c r="M15" s="21" t="e">
        <f t="shared" si="4"/>
        <v>#NUM!</v>
      </c>
      <c r="N15" s="23" t="e">
        <f t="shared" si="7"/>
        <v>#NUM!</v>
      </c>
      <c r="O15" s="21" t="e">
        <f t="shared" si="5"/>
        <v>#NUM!</v>
      </c>
      <c r="P15" s="21" t="e">
        <f t="shared" si="6"/>
        <v>#NUM!</v>
      </c>
      <c r="Q15" s="21">
        <v>10</v>
      </c>
    </row>
    <row r="16" spans="1:17" ht="15">
      <c r="A16" s="28">
        <v>11</v>
      </c>
      <c r="B16" s="34"/>
      <c r="C16" s="33"/>
      <c r="D16" s="33"/>
      <c r="E16" s="30">
        <f t="shared" si="0"/>
      </c>
      <c r="F16" s="31">
        <f t="shared" si="1"/>
      </c>
      <c r="G16" s="30">
        <f t="shared" si="2"/>
      </c>
      <c r="H16" s="35"/>
      <c r="I16" s="36"/>
      <c r="J16" s="29">
        <f ca="1" t="shared" si="3"/>
      </c>
      <c r="M16" s="21" t="e">
        <f t="shared" si="4"/>
        <v>#NUM!</v>
      </c>
      <c r="N16" s="23" t="e">
        <f t="shared" si="7"/>
        <v>#NUM!</v>
      </c>
      <c r="O16" s="21" t="e">
        <f t="shared" si="5"/>
        <v>#NUM!</v>
      </c>
      <c r="P16" s="21" t="e">
        <f t="shared" si="6"/>
        <v>#NUM!</v>
      </c>
      <c r="Q16" s="21">
        <v>11</v>
      </c>
    </row>
    <row r="17" spans="1:17" ht="15">
      <c r="A17" s="28">
        <v>12</v>
      </c>
      <c r="B17" s="34"/>
      <c r="C17" s="33"/>
      <c r="D17" s="33"/>
      <c r="E17" s="30">
        <f t="shared" si="0"/>
      </c>
      <c r="F17" s="31">
        <f t="shared" si="1"/>
      </c>
      <c r="G17" s="30">
        <f t="shared" si="2"/>
      </c>
      <c r="H17" s="35"/>
      <c r="I17" s="36"/>
      <c r="J17" s="29">
        <f ca="1" t="shared" si="3"/>
      </c>
      <c r="M17" s="21" t="e">
        <f t="shared" si="4"/>
        <v>#NUM!</v>
      </c>
      <c r="N17" s="23" t="e">
        <f t="shared" si="7"/>
        <v>#NUM!</v>
      </c>
      <c r="O17" s="21" t="e">
        <f t="shared" si="5"/>
        <v>#NUM!</v>
      </c>
      <c r="P17" s="21" t="e">
        <f t="shared" si="6"/>
        <v>#NUM!</v>
      </c>
      <c r="Q17" s="21">
        <v>12</v>
      </c>
    </row>
    <row r="18" spans="1:17" ht="15">
      <c r="A18" s="28">
        <v>13</v>
      </c>
      <c r="B18" s="34"/>
      <c r="C18" s="33"/>
      <c r="D18" s="33"/>
      <c r="E18" s="30">
        <f t="shared" si="0"/>
      </c>
      <c r="F18" s="31">
        <f t="shared" si="1"/>
      </c>
      <c r="G18" s="30">
        <f t="shared" si="2"/>
      </c>
      <c r="H18" s="35"/>
      <c r="I18" s="36"/>
      <c r="J18" s="29">
        <f ca="1" t="shared" si="3"/>
      </c>
      <c r="M18" s="21" t="e">
        <f t="shared" si="4"/>
        <v>#NUM!</v>
      </c>
      <c r="N18" s="23" t="e">
        <f t="shared" si="7"/>
        <v>#NUM!</v>
      </c>
      <c r="O18" s="21" t="e">
        <f t="shared" si="5"/>
        <v>#NUM!</v>
      </c>
      <c r="P18" s="21" t="e">
        <f t="shared" si="6"/>
        <v>#NUM!</v>
      </c>
      <c r="Q18" s="21">
        <v>13</v>
      </c>
    </row>
    <row r="19" spans="1:17" ht="15">
      <c r="A19" s="28">
        <v>14</v>
      </c>
      <c r="B19" s="34"/>
      <c r="C19" s="33"/>
      <c r="D19" s="33"/>
      <c r="E19" s="30">
        <f t="shared" si="0"/>
      </c>
      <c r="F19" s="31">
        <f t="shared" si="1"/>
      </c>
      <c r="G19" s="30">
        <f t="shared" si="2"/>
      </c>
      <c r="H19" s="35"/>
      <c r="I19" s="36"/>
      <c r="J19" s="29">
        <f ca="1" t="shared" si="3"/>
      </c>
      <c r="M19" s="21" t="e">
        <f t="shared" si="4"/>
        <v>#NUM!</v>
      </c>
      <c r="N19" s="23" t="e">
        <f t="shared" si="7"/>
        <v>#NUM!</v>
      </c>
      <c r="O19" s="21" t="e">
        <f t="shared" si="5"/>
        <v>#NUM!</v>
      </c>
      <c r="P19" s="21" t="e">
        <f t="shared" si="6"/>
        <v>#NUM!</v>
      </c>
      <c r="Q19" s="21">
        <v>14</v>
      </c>
    </row>
    <row r="20" spans="1:17" ht="15">
      <c r="A20" s="28">
        <v>15</v>
      </c>
      <c r="B20" s="34"/>
      <c r="C20" s="33"/>
      <c r="D20" s="33"/>
      <c r="E20" s="30">
        <f t="shared" si="0"/>
      </c>
      <c r="F20" s="31">
        <f t="shared" si="1"/>
      </c>
      <c r="G20" s="30">
        <f t="shared" si="2"/>
      </c>
      <c r="H20" s="35"/>
      <c r="I20" s="36"/>
      <c r="J20" s="29">
        <f ca="1" t="shared" si="3"/>
      </c>
      <c r="M20" s="21" t="e">
        <f t="shared" si="4"/>
        <v>#NUM!</v>
      </c>
      <c r="N20" s="23" t="e">
        <f t="shared" si="7"/>
        <v>#NUM!</v>
      </c>
      <c r="O20" s="21" t="e">
        <f t="shared" si="5"/>
        <v>#NUM!</v>
      </c>
      <c r="P20" s="21" t="e">
        <f t="shared" si="6"/>
        <v>#NUM!</v>
      </c>
      <c r="Q20" s="21">
        <v>15</v>
      </c>
    </row>
    <row r="21" spans="1:17" ht="15">
      <c r="A21" s="28">
        <v>16</v>
      </c>
      <c r="B21" s="34"/>
      <c r="C21" s="33"/>
      <c r="D21" s="33"/>
      <c r="E21" s="30">
        <f t="shared" si="0"/>
      </c>
      <c r="F21" s="31">
        <f t="shared" si="1"/>
      </c>
      <c r="G21" s="30">
        <f t="shared" si="2"/>
      </c>
      <c r="H21" s="35"/>
      <c r="I21" s="36"/>
      <c r="J21" s="29">
        <f ca="1" t="shared" si="3"/>
      </c>
      <c r="M21" s="21" t="e">
        <f t="shared" si="4"/>
        <v>#NUM!</v>
      </c>
      <c r="N21" s="23" t="e">
        <f t="shared" si="7"/>
        <v>#NUM!</v>
      </c>
      <c r="O21" s="21" t="e">
        <f t="shared" si="5"/>
        <v>#NUM!</v>
      </c>
      <c r="P21" s="21" t="e">
        <f t="shared" si="6"/>
        <v>#NUM!</v>
      </c>
      <c r="Q21" s="21">
        <v>16</v>
      </c>
    </row>
    <row r="22" spans="1:17" ht="15">
      <c r="A22" s="28">
        <v>17</v>
      </c>
      <c r="B22" s="34"/>
      <c r="C22" s="33"/>
      <c r="D22" s="33"/>
      <c r="E22" s="30">
        <f t="shared" si="0"/>
      </c>
      <c r="F22" s="31">
        <f t="shared" si="1"/>
      </c>
      <c r="G22" s="30">
        <f t="shared" si="2"/>
      </c>
      <c r="H22" s="35"/>
      <c r="I22" s="36"/>
      <c r="J22" s="29">
        <f ca="1" t="shared" si="3"/>
      </c>
      <c r="M22" s="21" t="e">
        <f t="shared" si="4"/>
        <v>#NUM!</v>
      </c>
      <c r="N22" s="23" t="e">
        <f t="shared" si="7"/>
        <v>#NUM!</v>
      </c>
      <c r="O22" s="21" t="e">
        <f t="shared" si="5"/>
        <v>#NUM!</v>
      </c>
      <c r="P22" s="21" t="e">
        <f t="shared" si="6"/>
        <v>#NUM!</v>
      </c>
      <c r="Q22" s="21">
        <v>17</v>
      </c>
    </row>
    <row r="23" spans="1:17" ht="15">
      <c r="A23" s="28">
        <v>18</v>
      </c>
      <c r="B23" s="34"/>
      <c r="C23" s="33"/>
      <c r="D23" s="33"/>
      <c r="E23" s="30">
        <f t="shared" si="0"/>
      </c>
      <c r="F23" s="31">
        <f t="shared" si="1"/>
      </c>
      <c r="G23" s="30">
        <f t="shared" si="2"/>
      </c>
      <c r="H23" s="35"/>
      <c r="I23" s="36"/>
      <c r="J23" s="29">
        <f ca="1" t="shared" si="3"/>
      </c>
      <c r="M23" s="21" t="e">
        <f t="shared" si="4"/>
        <v>#NUM!</v>
      </c>
      <c r="N23" s="23" t="e">
        <f t="shared" si="7"/>
        <v>#NUM!</v>
      </c>
      <c r="O23" s="21" t="e">
        <f t="shared" si="5"/>
        <v>#NUM!</v>
      </c>
      <c r="P23" s="21" t="e">
        <f t="shared" si="6"/>
        <v>#NUM!</v>
      </c>
      <c r="Q23" s="21">
        <v>18</v>
      </c>
    </row>
    <row r="24" spans="1:17" ht="15">
      <c r="A24" s="28">
        <v>19</v>
      </c>
      <c r="B24" s="34"/>
      <c r="C24" s="33"/>
      <c r="D24" s="33"/>
      <c r="E24" s="30">
        <f t="shared" si="0"/>
      </c>
      <c r="F24" s="31">
        <f t="shared" si="1"/>
      </c>
      <c r="G24" s="30">
        <f t="shared" si="2"/>
      </c>
      <c r="H24" s="35"/>
      <c r="I24" s="36"/>
      <c r="J24" s="29">
        <f ca="1" t="shared" si="3"/>
      </c>
      <c r="M24" s="21" t="e">
        <f t="shared" si="4"/>
        <v>#NUM!</v>
      </c>
      <c r="N24" s="23" t="e">
        <f t="shared" si="7"/>
        <v>#NUM!</v>
      </c>
      <c r="O24" s="21" t="e">
        <f t="shared" si="5"/>
        <v>#NUM!</v>
      </c>
      <c r="P24" s="21" t="e">
        <f t="shared" si="6"/>
        <v>#NUM!</v>
      </c>
      <c r="Q24" s="21">
        <v>19</v>
      </c>
    </row>
    <row r="25" spans="1:17" ht="15">
      <c r="A25" s="28">
        <v>20</v>
      </c>
      <c r="B25" s="34"/>
      <c r="C25" s="33"/>
      <c r="D25" s="33"/>
      <c r="E25" s="30">
        <f t="shared" si="0"/>
      </c>
      <c r="F25" s="31">
        <f t="shared" si="1"/>
      </c>
      <c r="G25" s="30">
        <f t="shared" si="2"/>
      </c>
      <c r="H25" s="35"/>
      <c r="I25" s="36"/>
      <c r="J25" s="29">
        <f ca="1" t="shared" si="3"/>
      </c>
      <c r="M25" s="21" t="e">
        <f t="shared" si="4"/>
        <v>#NUM!</v>
      </c>
      <c r="N25" s="23" t="e">
        <f t="shared" si="7"/>
        <v>#NUM!</v>
      </c>
      <c r="O25" s="21" t="e">
        <f t="shared" si="5"/>
        <v>#NUM!</v>
      </c>
      <c r="P25" s="21" t="e">
        <f t="shared" si="6"/>
        <v>#NUM!</v>
      </c>
      <c r="Q25" s="21">
        <v>20</v>
      </c>
    </row>
    <row r="26" spans="1:17" ht="15">
      <c r="A26" s="28">
        <v>21</v>
      </c>
      <c r="B26" s="34"/>
      <c r="C26" s="33"/>
      <c r="D26" s="33"/>
      <c r="E26" s="30">
        <f t="shared" si="0"/>
      </c>
      <c r="F26" s="31">
        <f t="shared" si="1"/>
      </c>
      <c r="G26" s="30">
        <f t="shared" si="2"/>
      </c>
      <c r="H26" s="35"/>
      <c r="I26" s="36"/>
      <c r="J26" s="29">
        <f ca="1" t="shared" si="3"/>
      </c>
      <c r="M26" s="21" t="e">
        <f t="shared" si="4"/>
        <v>#NUM!</v>
      </c>
      <c r="N26" s="23" t="e">
        <f t="shared" si="7"/>
        <v>#NUM!</v>
      </c>
      <c r="O26" s="21" t="e">
        <f t="shared" si="5"/>
        <v>#NUM!</v>
      </c>
      <c r="P26" s="21" t="e">
        <f t="shared" si="6"/>
        <v>#NUM!</v>
      </c>
      <c r="Q26" s="21">
        <v>21</v>
      </c>
    </row>
    <row r="27" spans="1:17" ht="15">
      <c r="A27" s="28">
        <v>22</v>
      </c>
      <c r="B27" s="34"/>
      <c r="C27" s="33"/>
      <c r="D27" s="33"/>
      <c r="E27" s="30">
        <f t="shared" si="0"/>
      </c>
      <c r="F27" s="31">
        <f t="shared" si="1"/>
      </c>
      <c r="G27" s="30">
        <f t="shared" si="2"/>
      </c>
      <c r="H27" s="35"/>
      <c r="I27" s="36"/>
      <c r="J27" s="29">
        <f ca="1" t="shared" si="3"/>
      </c>
      <c r="M27" s="21" t="e">
        <f t="shared" si="4"/>
        <v>#NUM!</v>
      </c>
      <c r="N27" s="23" t="e">
        <f t="shared" si="7"/>
        <v>#NUM!</v>
      </c>
      <c r="O27" s="21" t="e">
        <f t="shared" si="5"/>
        <v>#NUM!</v>
      </c>
      <c r="P27" s="21" t="e">
        <f t="shared" si="6"/>
        <v>#NUM!</v>
      </c>
      <c r="Q27" s="21">
        <v>22</v>
      </c>
    </row>
    <row r="28" spans="1:17" ht="15">
      <c r="A28" s="28">
        <v>23</v>
      </c>
      <c r="B28" s="34"/>
      <c r="C28" s="33"/>
      <c r="D28" s="33"/>
      <c r="E28" s="30">
        <f t="shared" si="0"/>
      </c>
      <c r="F28" s="31">
        <f t="shared" si="1"/>
      </c>
      <c r="G28" s="30">
        <f t="shared" si="2"/>
      </c>
      <c r="H28" s="35"/>
      <c r="I28" s="36"/>
      <c r="J28" s="29">
        <f ca="1" t="shared" si="3"/>
      </c>
      <c r="M28" s="21" t="e">
        <f t="shared" si="4"/>
        <v>#NUM!</v>
      </c>
      <c r="N28" s="23" t="e">
        <f t="shared" si="7"/>
        <v>#NUM!</v>
      </c>
      <c r="O28" s="21" t="e">
        <f t="shared" si="5"/>
        <v>#NUM!</v>
      </c>
      <c r="P28" s="21" t="e">
        <f t="shared" si="6"/>
        <v>#NUM!</v>
      </c>
      <c r="Q28" s="21">
        <v>23</v>
      </c>
    </row>
    <row r="29" spans="1:17" ht="15">
      <c r="A29" s="28">
        <v>24</v>
      </c>
      <c r="B29" s="34"/>
      <c r="C29" s="33"/>
      <c r="D29" s="33"/>
      <c r="E29" s="30">
        <f t="shared" si="0"/>
      </c>
      <c r="F29" s="31">
        <f t="shared" si="1"/>
      </c>
      <c r="G29" s="30">
        <f t="shared" si="2"/>
      </c>
      <c r="H29" s="35"/>
      <c r="I29" s="36"/>
      <c r="J29" s="29">
        <f ca="1" t="shared" si="3"/>
      </c>
      <c r="M29" s="21" t="e">
        <f t="shared" si="4"/>
        <v>#NUM!</v>
      </c>
      <c r="N29" s="23" t="e">
        <f t="shared" si="7"/>
        <v>#NUM!</v>
      </c>
      <c r="O29" s="21" t="e">
        <f t="shared" si="5"/>
        <v>#NUM!</v>
      </c>
      <c r="P29" s="21" t="e">
        <f t="shared" si="6"/>
        <v>#NUM!</v>
      </c>
      <c r="Q29" s="21">
        <v>24</v>
      </c>
    </row>
    <row r="30" spans="1:17" ht="15">
      <c r="A30" s="28">
        <v>25</v>
      </c>
      <c r="B30" s="34"/>
      <c r="C30" s="33"/>
      <c r="D30" s="33"/>
      <c r="E30" s="30">
        <f t="shared" si="0"/>
      </c>
      <c r="F30" s="31">
        <f t="shared" si="1"/>
      </c>
      <c r="G30" s="30">
        <f t="shared" si="2"/>
      </c>
      <c r="H30" s="35"/>
      <c r="I30" s="36"/>
      <c r="J30" s="29">
        <f ca="1" t="shared" si="3"/>
      </c>
      <c r="M30" s="21" t="e">
        <f t="shared" si="4"/>
        <v>#NUM!</v>
      </c>
      <c r="N30" s="23" t="e">
        <f t="shared" si="7"/>
        <v>#NUM!</v>
      </c>
      <c r="O30" s="21" t="e">
        <f t="shared" si="5"/>
        <v>#NUM!</v>
      </c>
      <c r="P30" s="21" t="e">
        <f t="shared" si="6"/>
        <v>#NUM!</v>
      </c>
      <c r="Q30" s="21">
        <v>25</v>
      </c>
    </row>
    <row r="31" spans="6:14" ht="15">
      <c r="F31" s="16"/>
      <c r="G31" s="17"/>
      <c r="H31" s="18"/>
      <c r="J31" s="20"/>
      <c r="N31" s="23"/>
    </row>
    <row r="32" spans="6:14" ht="15">
      <c r="F32" s="16"/>
      <c r="G32" s="17"/>
      <c r="H32" s="18"/>
      <c r="J32" s="20"/>
      <c r="N32" s="23"/>
    </row>
    <row r="33" spans="6:14" ht="15">
      <c r="F33" s="16"/>
      <c r="G33" s="17"/>
      <c r="H33" s="18"/>
      <c r="J33" s="20"/>
      <c r="N33" s="23"/>
    </row>
    <row r="34" spans="6:14" ht="15">
      <c r="F34" s="16"/>
      <c r="G34" s="17"/>
      <c r="H34" s="18"/>
      <c r="J34" s="20"/>
      <c r="N34" s="23"/>
    </row>
    <row r="35" spans="6:14" ht="15">
      <c r="F35" s="16"/>
      <c r="G35" s="17"/>
      <c r="H35" s="18"/>
      <c r="J35" s="20"/>
      <c r="N35" s="23"/>
    </row>
  </sheetData>
  <sheetProtection password="857E" sheet="1" objects="1" scenarios="1" selectLockedCells="1"/>
  <mergeCells count="5">
    <mergeCell ref="A4:J4"/>
    <mergeCell ref="A1:B1"/>
    <mergeCell ref="C1:J1"/>
    <mergeCell ref="A2:B2"/>
    <mergeCell ref="C2:J2"/>
  </mergeCells>
  <conditionalFormatting sqref="H6:J35 A6:F35">
    <cfRule type="expression" priority="2" dxfId="73">
      <formula>$G6="Não Executar"</formula>
    </cfRule>
    <cfRule type="expression" priority="8" dxfId="4">
      <formula>$G6="Executar"</formula>
    </cfRule>
  </conditionalFormatting>
  <conditionalFormatting sqref="G6:G30">
    <cfRule type="expression" priority="5" dxfId="3">
      <formula>$G6="Não Executar"</formula>
    </cfRule>
    <cfRule type="expression" priority="6" dxfId="2">
      <formula>$G6="Executar"</formula>
    </cfRule>
  </conditionalFormatting>
  <conditionalFormatting sqref="C1:J2">
    <cfRule type="expression" priority="3" dxfId="74">
      <formula>$C$1&gt;""</formula>
    </cfRule>
  </conditionalFormatting>
  <conditionalFormatting sqref="B6:D30 H6:I30">
    <cfRule type="notContainsBlanks" priority="10" dxfId="0">
      <formula>LEN(TRIM(B6))&gt;0</formula>
    </cfRule>
  </conditionalFormatting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>
    <pageSetUpPr fitToPage="1"/>
  </sheetPr>
  <dimension ref="A1:Q35"/>
  <sheetViews>
    <sheetView zoomScaleSheetLayoutView="107" zoomScalePageLayoutView="0" workbookViewId="0" topLeftCell="C1">
      <pane ySplit="5" topLeftCell="A6" activePane="bottomLeft" state="frozen"/>
      <selection pane="topLeft" activeCell="A1" sqref="A1"/>
      <selection pane="bottomLeft" activeCell="C2" sqref="C2:J2"/>
    </sheetView>
  </sheetViews>
  <sheetFormatPr defaultColWidth="9.140625" defaultRowHeight="15"/>
  <cols>
    <col min="1" max="1" width="3.57421875" style="15" customWidth="1"/>
    <col min="2" max="2" width="85.8515625" style="14" customWidth="1"/>
    <col min="3" max="4" width="10.8515625" style="15" customWidth="1"/>
    <col min="5" max="5" width="8.7109375" style="15" customWidth="1"/>
    <col min="6" max="6" width="22.7109375" style="15" customWidth="1"/>
    <col min="7" max="7" width="15.57421875" style="15" customWidth="1"/>
    <col min="8" max="9" width="16.7109375" style="19" customWidth="1"/>
    <col min="10" max="10" width="28.57421875" style="14" customWidth="1"/>
    <col min="11" max="11" width="9.140625" style="14" customWidth="1"/>
    <col min="12" max="12" width="0" style="14" hidden="1" customWidth="1"/>
    <col min="13" max="17" width="0" style="21" hidden="1" customWidth="1"/>
    <col min="18" max="16384" width="9.140625" style="14" customWidth="1"/>
  </cols>
  <sheetData>
    <row r="1" spans="1:10" ht="27" customHeight="1">
      <c r="A1" s="156" t="s">
        <v>271</v>
      </c>
      <c r="B1" s="156"/>
      <c r="C1" s="157"/>
      <c r="D1" s="157"/>
      <c r="E1" s="157"/>
      <c r="F1" s="157"/>
      <c r="G1" s="157"/>
      <c r="H1" s="157"/>
      <c r="I1" s="157"/>
      <c r="J1" s="157"/>
    </row>
    <row r="2" spans="1:10" ht="27" customHeight="1">
      <c r="A2" s="158" t="s">
        <v>270</v>
      </c>
      <c r="B2" s="158" t="s">
        <v>270</v>
      </c>
      <c r="C2" s="157"/>
      <c r="D2" s="157"/>
      <c r="E2" s="157"/>
      <c r="F2" s="157"/>
      <c r="G2" s="157"/>
      <c r="H2" s="157"/>
      <c r="I2" s="157"/>
      <c r="J2" s="157"/>
    </row>
    <row r="3" spans="1:10" ht="15">
      <c r="A3" s="41"/>
      <c r="B3" s="42"/>
      <c r="C3" s="43"/>
      <c r="D3" s="43"/>
      <c r="E3" s="43"/>
      <c r="F3" s="43"/>
      <c r="G3" s="43"/>
      <c r="H3" s="44"/>
      <c r="I3" s="44"/>
      <c r="J3" s="45"/>
    </row>
    <row r="4" spans="1:17" s="15" customFormat="1" ht="23.25">
      <c r="A4" s="153" t="s">
        <v>269</v>
      </c>
      <c r="B4" s="154"/>
      <c r="C4" s="154"/>
      <c r="D4" s="154"/>
      <c r="E4" s="154"/>
      <c r="F4" s="154"/>
      <c r="G4" s="154"/>
      <c r="H4" s="154"/>
      <c r="I4" s="154"/>
      <c r="J4" s="155"/>
      <c r="M4" s="22"/>
      <c r="N4" s="22"/>
      <c r="O4" s="22"/>
      <c r="P4" s="22"/>
      <c r="Q4" s="22"/>
    </row>
    <row r="5" spans="1:17" s="15" customFormat="1" ht="15.75">
      <c r="A5" s="24" t="s">
        <v>266</v>
      </c>
      <c r="B5" s="25" t="s">
        <v>258</v>
      </c>
      <c r="C5" s="25" t="s">
        <v>259</v>
      </c>
      <c r="D5" s="25" t="s">
        <v>260</v>
      </c>
      <c r="E5" s="25" t="s">
        <v>261</v>
      </c>
      <c r="F5" s="25" t="s">
        <v>262</v>
      </c>
      <c r="G5" s="25" t="s">
        <v>268</v>
      </c>
      <c r="H5" s="26" t="s">
        <v>263</v>
      </c>
      <c r="I5" s="26" t="s">
        <v>265</v>
      </c>
      <c r="J5" s="27" t="s">
        <v>264</v>
      </c>
      <c r="M5" s="22" t="s">
        <v>267</v>
      </c>
      <c r="N5" s="22"/>
      <c r="O5" s="22"/>
      <c r="P5" s="22"/>
      <c r="Q5" s="22"/>
    </row>
    <row r="6" spans="1:17" ht="15">
      <c r="A6" s="28">
        <v>1</v>
      </c>
      <c r="B6" s="32"/>
      <c r="C6" s="33"/>
      <c r="D6" s="33"/>
      <c r="E6" s="30">
        <f>IF(OR(C6="",D6="",B6=""),"",C6*D6)</f>
      </c>
      <c r="F6" s="31">
        <f>IF(OR(C6="",D6="",B6=""),"",IF(SUM($E$6:$E$30)=0,"",IF(OR(C6="",D6=""),"",E6/SUM($E$6:$E$30))))</f>
      </c>
      <c r="G6" s="30">
        <f>IF(OR(C6="",D6="",B6=""),"",VLOOKUP(F6,$M$6:$P$30,4,0))</f>
      </c>
      <c r="H6" s="35"/>
      <c r="I6" s="36"/>
      <c r="J6" s="29">
        <f ca="1">IF(H6="","","Faltam "&amp;DAYS360(TODAY(),H6)&amp;" dia(s) e "&amp;IF(H6=TODAY(),HOUR(I6)-HOUR(NOW()),HOUR(I6)+(24-HOUR(NOW())))&amp;" hora(s)")</f>
      </c>
      <c r="M6" s="21" t="e">
        <f>LARGE($F$6:$F$30,Q6)</f>
        <v>#NUM!</v>
      </c>
      <c r="N6" s="23" t="e">
        <f>ROUND(M6,2)</f>
        <v>#NUM!</v>
      </c>
      <c r="O6" s="21" t="e">
        <f>IF(N6&lt;0.8,"ok",IF(AND(N6&gt;=0.8,N5&lt;0.8),"ok","no"))</f>
        <v>#NUM!</v>
      </c>
      <c r="P6" s="21" t="e">
        <f>IF(O6="OK","Executar","Não Executar")</f>
        <v>#NUM!</v>
      </c>
      <c r="Q6" s="21">
        <v>1</v>
      </c>
    </row>
    <row r="7" spans="1:17" ht="15">
      <c r="A7" s="28">
        <v>2</v>
      </c>
      <c r="B7" s="32"/>
      <c r="C7" s="33"/>
      <c r="D7" s="33"/>
      <c r="E7" s="30">
        <f aca="true" t="shared" si="0" ref="E7:E30">IF(OR(C7="",D7="",B7=""),"",C7*D7)</f>
      </c>
      <c r="F7" s="31">
        <f aca="true" t="shared" si="1" ref="F7:F30">IF(OR(C7="",D7="",B7=""),"",IF(SUM($E$6:$E$30)=0,"",IF(OR(C7="",D7=""),"",E7/SUM($E$6:$E$30))))</f>
      </c>
      <c r="G7" s="30">
        <f aca="true" t="shared" si="2" ref="G7:G30">IF(OR(C7="",D7="",B7=""),"",VLOOKUP(F7,$M$6:$P$30,4,0))</f>
      </c>
      <c r="H7" s="35"/>
      <c r="I7" s="36"/>
      <c r="J7" s="29">
        <f aca="true" ca="1" t="shared" si="3" ref="J7:J30">IF(H7="","","Faltam "&amp;DAYS360(TODAY(),H7)&amp;" dia(s) e "&amp;IF(H7=TODAY(),HOUR(I7)-HOUR(NOW()),HOUR(I7)+(24-HOUR(NOW())))&amp;" hora(s)")</f>
      </c>
      <c r="M7" s="21" t="e">
        <f aca="true" t="shared" si="4" ref="M7:M30">LARGE($F$6:$F$30,Q7)</f>
        <v>#NUM!</v>
      </c>
      <c r="N7" s="23" t="e">
        <f>ROUND(M7,2)+N6</f>
        <v>#NUM!</v>
      </c>
      <c r="O7" s="21" t="e">
        <f aca="true" t="shared" si="5" ref="O7:O30">IF(N7&lt;0.8,"ok",IF(AND(N7&gt;=0.8,N6&lt;0.8),"ok","no"))</f>
        <v>#NUM!</v>
      </c>
      <c r="P7" s="21" t="e">
        <f aca="true" t="shared" si="6" ref="P7:P30">IF(O7="OK","Executar","Não Executar")</f>
        <v>#NUM!</v>
      </c>
      <c r="Q7" s="21">
        <v>2</v>
      </c>
    </row>
    <row r="8" spans="1:17" ht="15">
      <c r="A8" s="28">
        <v>3</v>
      </c>
      <c r="B8" s="32"/>
      <c r="C8" s="33"/>
      <c r="D8" s="33"/>
      <c r="E8" s="30">
        <f t="shared" si="0"/>
      </c>
      <c r="F8" s="31">
        <f t="shared" si="1"/>
      </c>
      <c r="G8" s="30">
        <f t="shared" si="2"/>
      </c>
      <c r="H8" s="35"/>
      <c r="I8" s="36"/>
      <c r="J8" s="29">
        <f ca="1" t="shared" si="3"/>
      </c>
      <c r="M8" s="21" t="e">
        <f t="shared" si="4"/>
        <v>#NUM!</v>
      </c>
      <c r="N8" s="23" t="e">
        <f aca="true" t="shared" si="7" ref="N8:N30">ROUND(M8,2)+N7</f>
        <v>#NUM!</v>
      </c>
      <c r="O8" s="21" t="e">
        <f t="shared" si="5"/>
        <v>#NUM!</v>
      </c>
      <c r="P8" s="21" t="e">
        <f t="shared" si="6"/>
        <v>#NUM!</v>
      </c>
      <c r="Q8" s="21">
        <v>3</v>
      </c>
    </row>
    <row r="9" spans="1:17" ht="15">
      <c r="A9" s="28">
        <v>4</v>
      </c>
      <c r="B9" s="32"/>
      <c r="C9" s="33"/>
      <c r="D9" s="33"/>
      <c r="E9" s="30">
        <f t="shared" si="0"/>
      </c>
      <c r="F9" s="31">
        <f t="shared" si="1"/>
      </c>
      <c r="G9" s="30">
        <f t="shared" si="2"/>
      </c>
      <c r="H9" s="35"/>
      <c r="I9" s="36"/>
      <c r="J9" s="29">
        <f ca="1" t="shared" si="3"/>
      </c>
      <c r="M9" s="21" t="e">
        <f t="shared" si="4"/>
        <v>#NUM!</v>
      </c>
      <c r="N9" s="23" t="e">
        <f t="shared" si="7"/>
        <v>#NUM!</v>
      </c>
      <c r="O9" s="21" t="e">
        <f t="shared" si="5"/>
        <v>#NUM!</v>
      </c>
      <c r="P9" s="21" t="e">
        <f t="shared" si="6"/>
        <v>#NUM!</v>
      </c>
      <c r="Q9" s="21">
        <v>4</v>
      </c>
    </row>
    <row r="10" spans="1:17" ht="15">
      <c r="A10" s="28">
        <v>5</v>
      </c>
      <c r="B10" s="32"/>
      <c r="C10" s="33"/>
      <c r="D10" s="33"/>
      <c r="E10" s="30">
        <f t="shared" si="0"/>
      </c>
      <c r="F10" s="31">
        <f t="shared" si="1"/>
      </c>
      <c r="G10" s="30">
        <f t="shared" si="2"/>
      </c>
      <c r="H10" s="35"/>
      <c r="I10" s="36"/>
      <c r="J10" s="29">
        <f ca="1" t="shared" si="3"/>
      </c>
      <c r="M10" s="21" t="e">
        <f t="shared" si="4"/>
        <v>#NUM!</v>
      </c>
      <c r="N10" s="23" t="e">
        <f t="shared" si="7"/>
        <v>#NUM!</v>
      </c>
      <c r="O10" s="21" t="e">
        <f t="shared" si="5"/>
        <v>#NUM!</v>
      </c>
      <c r="P10" s="21" t="e">
        <f t="shared" si="6"/>
        <v>#NUM!</v>
      </c>
      <c r="Q10" s="21">
        <v>5</v>
      </c>
    </row>
    <row r="11" spans="1:17" ht="15">
      <c r="A11" s="28">
        <v>6</v>
      </c>
      <c r="B11" s="32"/>
      <c r="C11" s="33"/>
      <c r="D11" s="33"/>
      <c r="E11" s="30">
        <f t="shared" si="0"/>
      </c>
      <c r="F11" s="31">
        <f t="shared" si="1"/>
      </c>
      <c r="G11" s="30">
        <f t="shared" si="2"/>
      </c>
      <c r="H11" s="35"/>
      <c r="I11" s="36"/>
      <c r="J11" s="29">
        <f ca="1" t="shared" si="3"/>
      </c>
      <c r="M11" s="21" t="e">
        <f t="shared" si="4"/>
        <v>#NUM!</v>
      </c>
      <c r="N11" s="23" t="e">
        <f t="shared" si="7"/>
        <v>#NUM!</v>
      </c>
      <c r="O11" s="21" t="e">
        <f t="shared" si="5"/>
        <v>#NUM!</v>
      </c>
      <c r="P11" s="21" t="e">
        <f t="shared" si="6"/>
        <v>#NUM!</v>
      </c>
      <c r="Q11" s="21">
        <v>6</v>
      </c>
    </row>
    <row r="12" spans="1:17" ht="15">
      <c r="A12" s="28">
        <v>7</v>
      </c>
      <c r="B12" s="32"/>
      <c r="C12" s="33"/>
      <c r="D12" s="33"/>
      <c r="E12" s="30">
        <f t="shared" si="0"/>
      </c>
      <c r="F12" s="31">
        <f t="shared" si="1"/>
      </c>
      <c r="G12" s="30">
        <f t="shared" si="2"/>
      </c>
      <c r="H12" s="35"/>
      <c r="I12" s="36"/>
      <c r="J12" s="29">
        <f ca="1" t="shared" si="3"/>
      </c>
      <c r="M12" s="21" t="e">
        <f t="shared" si="4"/>
        <v>#NUM!</v>
      </c>
      <c r="N12" s="23" t="e">
        <f t="shared" si="7"/>
        <v>#NUM!</v>
      </c>
      <c r="O12" s="21" t="e">
        <f t="shared" si="5"/>
        <v>#NUM!</v>
      </c>
      <c r="P12" s="21" t="e">
        <f t="shared" si="6"/>
        <v>#NUM!</v>
      </c>
      <c r="Q12" s="21">
        <v>7</v>
      </c>
    </row>
    <row r="13" spans="1:17" ht="15">
      <c r="A13" s="28">
        <v>8</v>
      </c>
      <c r="B13" s="34"/>
      <c r="C13" s="33"/>
      <c r="D13" s="33"/>
      <c r="E13" s="30">
        <f t="shared" si="0"/>
      </c>
      <c r="F13" s="31">
        <f t="shared" si="1"/>
      </c>
      <c r="G13" s="30">
        <f t="shared" si="2"/>
      </c>
      <c r="H13" s="35"/>
      <c r="I13" s="36"/>
      <c r="J13" s="29">
        <f ca="1" t="shared" si="3"/>
      </c>
      <c r="M13" s="21" t="e">
        <f t="shared" si="4"/>
        <v>#NUM!</v>
      </c>
      <c r="N13" s="23" t="e">
        <f t="shared" si="7"/>
        <v>#NUM!</v>
      </c>
      <c r="O13" s="21" t="e">
        <f t="shared" si="5"/>
        <v>#NUM!</v>
      </c>
      <c r="P13" s="21" t="e">
        <f t="shared" si="6"/>
        <v>#NUM!</v>
      </c>
      <c r="Q13" s="21">
        <v>8</v>
      </c>
    </row>
    <row r="14" spans="1:17" ht="15">
      <c r="A14" s="28">
        <v>9</v>
      </c>
      <c r="B14" s="34"/>
      <c r="C14" s="33"/>
      <c r="D14" s="33"/>
      <c r="E14" s="30">
        <f t="shared" si="0"/>
      </c>
      <c r="F14" s="31">
        <f t="shared" si="1"/>
      </c>
      <c r="G14" s="30">
        <f t="shared" si="2"/>
      </c>
      <c r="H14" s="35"/>
      <c r="I14" s="36"/>
      <c r="J14" s="29">
        <f ca="1" t="shared" si="3"/>
      </c>
      <c r="M14" s="21" t="e">
        <f t="shared" si="4"/>
        <v>#NUM!</v>
      </c>
      <c r="N14" s="23" t="e">
        <f t="shared" si="7"/>
        <v>#NUM!</v>
      </c>
      <c r="O14" s="21" t="e">
        <f t="shared" si="5"/>
        <v>#NUM!</v>
      </c>
      <c r="P14" s="21" t="e">
        <f t="shared" si="6"/>
        <v>#NUM!</v>
      </c>
      <c r="Q14" s="21">
        <v>9</v>
      </c>
    </row>
    <row r="15" spans="1:17" ht="15">
      <c r="A15" s="28">
        <v>10</v>
      </c>
      <c r="B15" s="34"/>
      <c r="C15" s="33"/>
      <c r="D15" s="33"/>
      <c r="E15" s="30">
        <f t="shared" si="0"/>
      </c>
      <c r="F15" s="31">
        <f t="shared" si="1"/>
      </c>
      <c r="G15" s="30">
        <f t="shared" si="2"/>
      </c>
      <c r="H15" s="35"/>
      <c r="I15" s="36"/>
      <c r="J15" s="29">
        <f ca="1" t="shared" si="3"/>
      </c>
      <c r="M15" s="21" t="e">
        <f t="shared" si="4"/>
        <v>#NUM!</v>
      </c>
      <c r="N15" s="23" t="e">
        <f t="shared" si="7"/>
        <v>#NUM!</v>
      </c>
      <c r="O15" s="21" t="e">
        <f t="shared" si="5"/>
        <v>#NUM!</v>
      </c>
      <c r="P15" s="21" t="e">
        <f t="shared" si="6"/>
        <v>#NUM!</v>
      </c>
      <c r="Q15" s="21">
        <v>10</v>
      </c>
    </row>
    <row r="16" spans="1:17" ht="15">
      <c r="A16" s="28">
        <v>11</v>
      </c>
      <c r="B16" s="34"/>
      <c r="C16" s="33"/>
      <c r="D16" s="33"/>
      <c r="E16" s="30">
        <f t="shared" si="0"/>
      </c>
      <c r="F16" s="31">
        <f t="shared" si="1"/>
      </c>
      <c r="G16" s="30">
        <f t="shared" si="2"/>
      </c>
      <c r="H16" s="35"/>
      <c r="I16" s="36"/>
      <c r="J16" s="29">
        <f ca="1" t="shared" si="3"/>
      </c>
      <c r="M16" s="21" t="e">
        <f t="shared" si="4"/>
        <v>#NUM!</v>
      </c>
      <c r="N16" s="23" t="e">
        <f t="shared" si="7"/>
        <v>#NUM!</v>
      </c>
      <c r="O16" s="21" t="e">
        <f t="shared" si="5"/>
        <v>#NUM!</v>
      </c>
      <c r="P16" s="21" t="e">
        <f t="shared" si="6"/>
        <v>#NUM!</v>
      </c>
      <c r="Q16" s="21">
        <v>11</v>
      </c>
    </row>
    <row r="17" spans="1:17" ht="15">
      <c r="A17" s="28">
        <v>12</v>
      </c>
      <c r="B17" s="34"/>
      <c r="C17" s="33"/>
      <c r="D17" s="33"/>
      <c r="E17" s="30">
        <f t="shared" si="0"/>
      </c>
      <c r="F17" s="31">
        <f t="shared" si="1"/>
      </c>
      <c r="G17" s="30">
        <f t="shared" si="2"/>
      </c>
      <c r="H17" s="35"/>
      <c r="I17" s="36"/>
      <c r="J17" s="29">
        <f ca="1" t="shared" si="3"/>
      </c>
      <c r="M17" s="21" t="e">
        <f t="shared" si="4"/>
        <v>#NUM!</v>
      </c>
      <c r="N17" s="23" t="e">
        <f t="shared" si="7"/>
        <v>#NUM!</v>
      </c>
      <c r="O17" s="21" t="e">
        <f t="shared" si="5"/>
        <v>#NUM!</v>
      </c>
      <c r="P17" s="21" t="e">
        <f t="shared" si="6"/>
        <v>#NUM!</v>
      </c>
      <c r="Q17" s="21">
        <v>12</v>
      </c>
    </row>
    <row r="18" spans="1:17" ht="15">
      <c r="A18" s="28">
        <v>13</v>
      </c>
      <c r="B18" s="34"/>
      <c r="C18" s="33"/>
      <c r="D18" s="33"/>
      <c r="E18" s="30">
        <f t="shared" si="0"/>
      </c>
      <c r="F18" s="31">
        <f t="shared" si="1"/>
      </c>
      <c r="G18" s="30">
        <f t="shared" si="2"/>
      </c>
      <c r="H18" s="35"/>
      <c r="I18" s="36"/>
      <c r="J18" s="29">
        <f ca="1" t="shared" si="3"/>
      </c>
      <c r="M18" s="21" t="e">
        <f t="shared" si="4"/>
        <v>#NUM!</v>
      </c>
      <c r="N18" s="23" t="e">
        <f t="shared" si="7"/>
        <v>#NUM!</v>
      </c>
      <c r="O18" s="21" t="e">
        <f t="shared" si="5"/>
        <v>#NUM!</v>
      </c>
      <c r="P18" s="21" t="e">
        <f t="shared" si="6"/>
        <v>#NUM!</v>
      </c>
      <c r="Q18" s="21">
        <v>13</v>
      </c>
    </row>
    <row r="19" spans="1:17" ht="15">
      <c r="A19" s="28">
        <v>14</v>
      </c>
      <c r="B19" s="34"/>
      <c r="C19" s="33"/>
      <c r="D19" s="33"/>
      <c r="E19" s="30">
        <f t="shared" si="0"/>
      </c>
      <c r="F19" s="31">
        <f t="shared" si="1"/>
      </c>
      <c r="G19" s="30">
        <f t="shared" si="2"/>
      </c>
      <c r="H19" s="35"/>
      <c r="I19" s="36"/>
      <c r="J19" s="29">
        <f ca="1" t="shared" si="3"/>
      </c>
      <c r="M19" s="21" t="e">
        <f t="shared" si="4"/>
        <v>#NUM!</v>
      </c>
      <c r="N19" s="23" t="e">
        <f t="shared" si="7"/>
        <v>#NUM!</v>
      </c>
      <c r="O19" s="21" t="e">
        <f t="shared" si="5"/>
        <v>#NUM!</v>
      </c>
      <c r="P19" s="21" t="e">
        <f t="shared" si="6"/>
        <v>#NUM!</v>
      </c>
      <c r="Q19" s="21">
        <v>14</v>
      </c>
    </row>
    <row r="20" spans="1:17" ht="15">
      <c r="A20" s="28">
        <v>15</v>
      </c>
      <c r="B20" s="34"/>
      <c r="C20" s="33"/>
      <c r="D20" s="33"/>
      <c r="E20" s="30">
        <f t="shared" si="0"/>
      </c>
      <c r="F20" s="31">
        <f t="shared" si="1"/>
      </c>
      <c r="G20" s="30">
        <f t="shared" si="2"/>
      </c>
      <c r="H20" s="35"/>
      <c r="I20" s="36"/>
      <c r="J20" s="29">
        <f ca="1" t="shared" si="3"/>
      </c>
      <c r="M20" s="21" t="e">
        <f t="shared" si="4"/>
        <v>#NUM!</v>
      </c>
      <c r="N20" s="23" t="e">
        <f t="shared" si="7"/>
        <v>#NUM!</v>
      </c>
      <c r="O20" s="21" t="e">
        <f t="shared" si="5"/>
        <v>#NUM!</v>
      </c>
      <c r="P20" s="21" t="e">
        <f t="shared" si="6"/>
        <v>#NUM!</v>
      </c>
      <c r="Q20" s="21">
        <v>15</v>
      </c>
    </row>
    <row r="21" spans="1:17" ht="15">
      <c r="A21" s="28">
        <v>16</v>
      </c>
      <c r="B21" s="34"/>
      <c r="C21" s="33"/>
      <c r="D21" s="33"/>
      <c r="E21" s="30">
        <f t="shared" si="0"/>
      </c>
      <c r="F21" s="31">
        <f t="shared" si="1"/>
      </c>
      <c r="G21" s="30">
        <f t="shared" si="2"/>
      </c>
      <c r="H21" s="35"/>
      <c r="I21" s="36"/>
      <c r="J21" s="29">
        <f ca="1" t="shared" si="3"/>
      </c>
      <c r="M21" s="21" t="e">
        <f t="shared" si="4"/>
        <v>#NUM!</v>
      </c>
      <c r="N21" s="23" t="e">
        <f t="shared" si="7"/>
        <v>#NUM!</v>
      </c>
      <c r="O21" s="21" t="e">
        <f t="shared" si="5"/>
        <v>#NUM!</v>
      </c>
      <c r="P21" s="21" t="e">
        <f t="shared" si="6"/>
        <v>#NUM!</v>
      </c>
      <c r="Q21" s="21">
        <v>16</v>
      </c>
    </row>
    <row r="22" spans="1:17" ht="15">
      <c r="A22" s="28">
        <v>17</v>
      </c>
      <c r="B22" s="34"/>
      <c r="C22" s="33"/>
      <c r="D22" s="33"/>
      <c r="E22" s="30">
        <f t="shared" si="0"/>
      </c>
      <c r="F22" s="31">
        <f t="shared" si="1"/>
      </c>
      <c r="G22" s="30">
        <f t="shared" si="2"/>
      </c>
      <c r="H22" s="35"/>
      <c r="I22" s="36"/>
      <c r="J22" s="29">
        <f ca="1" t="shared" si="3"/>
      </c>
      <c r="M22" s="21" t="e">
        <f t="shared" si="4"/>
        <v>#NUM!</v>
      </c>
      <c r="N22" s="23" t="e">
        <f t="shared" si="7"/>
        <v>#NUM!</v>
      </c>
      <c r="O22" s="21" t="e">
        <f t="shared" si="5"/>
        <v>#NUM!</v>
      </c>
      <c r="P22" s="21" t="e">
        <f t="shared" si="6"/>
        <v>#NUM!</v>
      </c>
      <c r="Q22" s="21">
        <v>17</v>
      </c>
    </row>
    <row r="23" spans="1:17" ht="15">
      <c r="A23" s="28">
        <v>18</v>
      </c>
      <c r="B23" s="34"/>
      <c r="C23" s="33"/>
      <c r="D23" s="33"/>
      <c r="E23" s="30">
        <f t="shared" si="0"/>
      </c>
      <c r="F23" s="31">
        <f t="shared" si="1"/>
      </c>
      <c r="G23" s="30">
        <f t="shared" si="2"/>
      </c>
      <c r="H23" s="35"/>
      <c r="I23" s="36"/>
      <c r="J23" s="29">
        <f ca="1" t="shared" si="3"/>
      </c>
      <c r="M23" s="21" t="e">
        <f t="shared" si="4"/>
        <v>#NUM!</v>
      </c>
      <c r="N23" s="23" t="e">
        <f t="shared" si="7"/>
        <v>#NUM!</v>
      </c>
      <c r="O23" s="21" t="e">
        <f t="shared" si="5"/>
        <v>#NUM!</v>
      </c>
      <c r="P23" s="21" t="e">
        <f t="shared" si="6"/>
        <v>#NUM!</v>
      </c>
      <c r="Q23" s="21">
        <v>18</v>
      </c>
    </row>
    <row r="24" spans="1:17" ht="15">
      <c r="A24" s="28">
        <v>19</v>
      </c>
      <c r="B24" s="34"/>
      <c r="C24" s="33"/>
      <c r="D24" s="33"/>
      <c r="E24" s="30">
        <f t="shared" si="0"/>
      </c>
      <c r="F24" s="31">
        <f t="shared" si="1"/>
      </c>
      <c r="G24" s="30">
        <f t="shared" si="2"/>
      </c>
      <c r="H24" s="35"/>
      <c r="I24" s="36"/>
      <c r="J24" s="29">
        <f ca="1" t="shared" si="3"/>
      </c>
      <c r="M24" s="21" t="e">
        <f t="shared" si="4"/>
        <v>#NUM!</v>
      </c>
      <c r="N24" s="23" t="e">
        <f t="shared" si="7"/>
        <v>#NUM!</v>
      </c>
      <c r="O24" s="21" t="e">
        <f t="shared" si="5"/>
        <v>#NUM!</v>
      </c>
      <c r="P24" s="21" t="e">
        <f t="shared" si="6"/>
        <v>#NUM!</v>
      </c>
      <c r="Q24" s="21">
        <v>19</v>
      </c>
    </row>
    <row r="25" spans="1:17" ht="15">
      <c r="A25" s="28">
        <v>20</v>
      </c>
      <c r="B25" s="34"/>
      <c r="C25" s="33"/>
      <c r="D25" s="33"/>
      <c r="E25" s="30">
        <f t="shared" si="0"/>
      </c>
      <c r="F25" s="31">
        <f t="shared" si="1"/>
      </c>
      <c r="G25" s="30">
        <f t="shared" si="2"/>
      </c>
      <c r="H25" s="35"/>
      <c r="I25" s="36"/>
      <c r="J25" s="29">
        <f ca="1" t="shared" si="3"/>
      </c>
      <c r="M25" s="21" t="e">
        <f t="shared" si="4"/>
        <v>#NUM!</v>
      </c>
      <c r="N25" s="23" t="e">
        <f t="shared" si="7"/>
        <v>#NUM!</v>
      </c>
      <c r="O25" s="21" t="e">
        <f t="shared" si="5"/>
        <v>#NUM!</v>
      </c>
      <c r="P25" s="21" t="e">
        <f t="shared" si="6"/>
        <v>#NUM!</v>
      </c>
      <c r="Q25" s="21">
        <v>20</v>
      </c>
    </row>
    <row r="26" spans="1:17" ht="15">
      <c r="A26" s="28">
        <v>21</v>
      </c>
      <c r="B26" s="34"/>
      <c r="C26" s="33"/>
      <c r="D26" s="33"/>
      <c r="E26" s="30">
        <f t="shared" si="0"/>
      </c>
      <c r="F26" s="31">
        <f t="shared" si="1"/>
      </c>
      <c r="G26" s="30">
        <f t="shared" si="2"/>
      </c>
      <c r="H26" s="35"/>
      <c r="I26" s="36"/>
      <c r="J26" s="29">
        <f ca="1" t="shared" si="3"/>
      </c>
      <c r="M26" s="21" t="e">
        <f t="shared" si="4"/>
        <v>#NUM!</v>
      </c>
      <c r="N26" s="23" t="e">
        <f t="shared" si="7"/>
        <v>#NUM!</v>
      </c>
      <c r="O26" s="21" t="e">
        <f t="shared" si="5"/>
        <v>#NUM!</v>
      </c>
      <c r="P26" s="21" t="e">
        <f t="shared" si="6"/>
        <v>#NUM!</v>
      </c>
      <c r="Q26" s="21">
        <v>21</v>
      </c>
    </row>
    <row r="27" spans="1:17" ht="15">
      <c r="A27" s="28">
        <v>22</v>
      </c>
      <c r="B27" s="34"/>
      <c r="C27" s="33"/>
      <c r="D27" s="33"/>
      <c r="E27" s="30">
        <f t="shared" si="0"/>
      </c>
      <c r="F27" s="31">
        <f t="shared" si="1"/>
      </c>
      <c r="G27" s="30">
        <f t="shared" si="2"/>
      </c>
      <c r="H27" s="35"/>
      <c r="I27" s="36"/>
      <c r="J27" s="29">
        <f ca="1" t="shared" si="3"/>
      </c>
      <c r="M27" s="21" t="e">
        <f t="shared" si="4"/>
        <v>#NUM!</v>
      </c>
      <c r="N27" s="23" t="e">
        <f t="shared" si="7"/>
        <v>#NUM!</v>
      </c>
      <c r="O27" s="21" t="e">
        <f t="shared" si="5"/>
        <v>#NUM!</v>
      </c>
      <c r="P27" s="21" t="e">
        <f t="shared" si="6"/>
        <v>#NUM!</v>
      </c>
      <c r="Q27" s="21">
        <v>22</v>
      </c>
    </row>
    <row r="28" spans="1:17" ht="15">
      <c r="A28" s="28">
        <v>23</v>
      </c>
      <c r="B28" s="34"/>
      <c r="C28" s="33"/>
      <c r="D28" s="33"/>
      <c r="E28" s="30">
        <f t="shared" si="0"/>
      </c>
      <c r="F28" s="31">
        <f t="shared" si="1"/>
      </c>
      <c r="G28" s="30">
        <f t="shared" si="2"/>
      </c>
      <c r="H28" s="35"/>
      <c r="I28" s="36"/>
      <c r="J28" s="29">
        <f ca="1" t="shared" si="3"/>
      </c>
      <c r="M28" s="21" t="e">
        <f t="shared" si="4"/>
        <v>#NUM!</v>
      </c>
      <c r="N28" s="23" t="e">
        <f t="shared" si="7"/>
        <v>#NUM!</v>
      </c>
      <c r="O28" s="21" t="e">
        <f t="shared" si="5"/>
        <v>#NUM!</v>
      </c>
      <c r="P28" s="21" t="e">
        <f t="shared" si="6"/>
        <v>#NUM!</v>
      </c>
      <c r="Q28" s="21">
        <v>23</v>
      </c>
    </row>
    <row r="29" spans="1:17" ht="15">
      <c r="A29" s="28">
        <v>24</v>
      </c>
      <c r="B29" s="34"/>
      <c r="C29" s="33"/>
      <c r="D29" s="33"/>
      <c r="E29" s="30">
        <f t="shared" si="0"/>
      </c>
      <c r="F29" s="31">
        <f t="shared" si="1"/>
      </c>
      <c r="G29" s="30">
        <f t="shared" si="2"/>
      </c>
      <c r="H29" s="35"/>
      <c r="I29" s="36"/>
      <c r="J29" s="29">
        <f ca="1" t="shared" si="3"/>
      </c>
      <c r="M29" s="21" t="e">
        <f t="shared" si="4"/>
        <v>#NUM!</v>
      </c>
      <c r="N29" s="23" t="e">
        <f t="shared" si="7"/>
        <v>#NUM!</v>
      </c>
      <c r="O29" s="21" t="e">
        <f t="shared" si="5"/>
        <v>#NUM!</v>
      </c>
      <c r="P29" s="21" t="e">
        <f t="shared" si="6"/>
        <v>#NUM!</v>
      </c>
      <c r="Q29" s="21">
        <v>24</v>
      </c>
    </row>
    <row r="30" spans="1:17" ht="15">
      <c r="A30" s="28">
        <v>25</v>
      </c>
      <c r="B30" s="34"/>
      <c r="C30" s="33"/>
      <c r="D30" s="33"/>
      <c r="E30" s="30">
        <f t="shared" si="0"/>
      </c>
      <c r="F30" s="31">
        <f t="shared" si="1"/>
      </c>
      <c r="G30" s="30">
        <f t="shared" si="2"/>
      </c>
      <c r="H30" s="35"/>
      <c r="I30" s="36"/>
      <c r="J30" s="29">
        <f ca="1" t="shared" si="3"/>
      </c>
      <c r="M30" s="21" t="e">
        <f t="shared" si="4"/>
        <v>#NUM!</v>
      </c>
      <c r="N30" s="23" t="e">
        <f t="shared" si="7"/>
        <v>#NUM!</v>
      </c>
      <c r="O30" s="21" t="e">
        <f t="shared" si="5"/>
        <v>#NUM!</v>
      </c>
      <c r="P30" s="21" t="e">
        <f t="shared" si="6"/>
        <v>#NUM!</v>
      </c>
      <c r="Q30" s="21">
        <v>25</v>
      </c>
    </row>
    <row r="31" spans="6:14" ht="15">
      <c r="F31" s="16"/>
      <c r="G31" s="17"/>
      <c r="H31" s="18"/>
      <c r="J31" s="20"/>
      <c r="N31" s="23"/>
    </row>
    <row r="32" spans="6:14" ht="15">
      <c r="F32" s="16"/>
      <c r="G32" s="17"/>
      <c r="H32" s="18"/>
      <c r="J32" s="20"/>
      <c r="N32" s="23"/>
    </row>
    <row r="33" spans="6:14" ht="15">
      <c r="F33" s="16"/>
      <c r="G33" s="17"/>
      <c r="H33" s="18"/>
      <c r="J33" s="20"/>
      <c r="N33" s="23"/>
    </row>
    <row r="34" spans="6:14" ht="15">
      <c r="F34" s="16"/>
      <c r="G34" s="17"/>
      <c r="H34" s="18"/>
      <c r="J34" s="20"/>
      <c r="N34" s="23"/>
    </row>
    <row r="35" spans="6:14" ht="15">
      <c r="F35" s="16"/>
      <c r="G35" s="17"/>
      <c r="H35" s="18"/>
      <c r="J35" s="20"/>
      <c r="N35" s="23"/>
    </row>
  </sheetData>
  <sheetProtection password="857E" sheet="1" objects="1" scenarios="1" selectLockedCells="1"/>
  <mergeCells count="5">
    <mergeCell ref="A1:B1"/>
    <mergeCell ref="C1:J1"/>
    <mergeCell ref="A2:B2"/>
    <mergeCell ref="C2:J2"/>
    <mergeCell ref="A4:J4"/>
  </mergeCells>
  <conditionalFormatting sqref="H6:J35 A6:F35">
    <cfRule type="expression" priority="5" dxfId="73">
      <formula>$G6="Não Executar"</formula>
    </cfRule>
    <cfRule type="expression" priority="6" dxfId="4">
      <formula>$G6="Executar"</formula>
    </cfRule>
  </conditionalFormatting>
  <conditionalFormatting sqref="G6:G30">
    <cfRule type="expression" priority="3" dxfId="3">
      <formula>$G6="Não Executar"</formula>
    </cfRule>
    <cfRule type="expression" priority="4" dxfId="2">
      <formula>$G6="Executar"</formula>
    </cfRule>
  </conditionalFormatting>
  <conditionalFormatting sqref="C1:J2">
    <cfRule type="expression" priority="2" dxfId="74">
      <formula>$C$1&gt;""</formula>
    </cfRule>
  </conditionalFormatting>
  <conditionalFormatting sqref="B6:D30 H6:I30">
    <cfRule type="notContainsBlanks" priority="1" dxfId="0">
      <formula>LEN(TRIM(B6))&gt;0</formula>
    </cfRule>
  </conditionalFormatting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2018-11-15T02:45:18Z</dcterms:modified>
  <cp:category/>
  <cp:version/>
  <cp:contentType/>
  <cp:contentStatus/>
</cp:coreProperties>
</file>